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updateLinks="always"/>
  <mc:AlternateContent xmlns:mc="http://schemas.openxmlformats.org/markup-compatibility/2006">
    <mc:Choice Requires="x15">
      <x15ac:absPath xmlns:x15ac="http://schemas.microsoft.com/office/spreadsheetml/2010/11/ac" url="D:\2026\Transparencia\Revisión\1.3\"/>
    </mc:Choice>
  </mc:AlternateContent>
  <xr:revisionPtr revIDLastSave="0" documentId="8_{6B3C0FE5-5519-466E-A05D-6A7C7435497D}" xr6:coauthVersionLast="47" xr6:coauthVersionMax="47" xr10:uidLastSave="{00000000-0000-0000-0000-000000000000}"/>
  <bookViews>
    <workbookView xWindow="-120" yWindow="-120" windowWidth="29040" windowHeight="15720" firstSheet="3" activeTab="3" xr2:uid="{00000000-000D-0000-FFFF-FFFF00000000}"/>
  </bookViews>
  <sheets>
    <sheet name="FORMULAS" sheetId="7" r:id="rId1"/>
    <sheet name="Instructivo" sheetId="1" r:id="rId2"/>
    <sheet name="Tabla probabilidad" sheetId="3" r:id="rId3"/>
    <sheet name="Riesgos gestión" sheetId="2" r:id="rId4"/>
    <sheet name="Tabla Impacto" sheetId="5" state="hidden" r:id="rId5"/>
    <sheet name="Tabla Valoración controles" sheetId="6" state="hidden" r:id="rId6"/>
    <sheet name="Opciones Tratamiento" sheetId="9" state="hidden" r:id="rId7"/>
    <sheet name="Hoja1" sheetId="10" state="hidden" r:id="rId8"/>
    <sheet name="CONTROLES" sheetId="8" r:id="rId9"/>
  </sheets>
  <externalReferences>
    <externalReference r:id="rId10"/>
    <externalReference r:id="rId11"/>
    <externalReference r:id="rId12"/>
    <externalReference r:id="rId13"/>
  </externalReferences>
  <definedNames>
    <definedName name="_xlnm._FilterDatabase" localSheetId="3" hidden="1">'Riesgos gestión'!$A$11:$DZ$58</definedName>
    <definedName name="Procedimiento">[1]BD!$A$86:$P$86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21" roundtripDataChecksum="uw08qHL7ThSlSIdpn/zVSt5Z2zPUM97TmcDazKs3Bz8="/>
    </ext>
  </extLst>
</workbook>
</file>

<file path=xl/calcChain.xml><?xml version="1.0" encoding="utf-8"?>
<calcChain xmlns="http://schemas.openxmlformats.org/spreadsheetml/2006/main">
  <c r="U58" i="2" l="1"/>
  <c r="W58" i="2"/>
  <c r="AD58" i="2" s="1"/>
  <c r="AE58" i="2" s="1"/>
  <c r="AW58" i="2" s="1"/>
  <c r="AX58" i="2" s="1"/>
  <c r="BA58" i="2" s="1"/>
  <c r="BB58" i="2" s="1"/>
  <c r="AS42" i="2"/>
  <c r="AQ42" i="2"/>
  <c r="AO42" i="2"/>
  <c r="AM42" i="2"/>
  <c r="AK42" i="2"/>
  <c r="AI42" i="2"/>
  <c r="AG42" i="2"/>
  <c r="AT42" i="2" s="1"/>
  <c r="AC42" i="2"/>
  <c r="AA42" i="2"/>
  <c r="Y42" i="2"/>
  <c r="W42" i="2"/>
  <c r="U42" i="2"/>
  <c r="AD42" i="2" s="1"/>
  <c r="AS39" i="2"/>
  <c r="AQ39" i="2"/>
  <c r="AO39" i="2"/>
  <c r="AM39" i="2"/>
  <c r="AK39" i="2"/>
  <c r="AI39" i="2"/>
  <c r="AG39" i="2"/>
  <c r="AT39" i="2" s="1"/>
  <c r="AC39" i="2"/>
  <c r="AA39" i="2"/>
  <c r="Y39" i="2"/>
  <c r="W39" i="2"/>
  <c r="U39" i="2"/>
  <c r="AD39" i="2" s="1"/>
  <c r="AS32" i="2"/>
  <c r="AQ32" i="2"/>
  <c r="AO32" i="2"/>
  <c r="AM32" i="2"/>
  <c r="AK32" i="2"/>
  <c r="AI32" i="2"/>
  <c r="AG32" i="2"/>
  <c r="AT32" i="2" s="1"/>
  <c r="AC32" i="2"/>
  <c r="AA32" i="2"/>
  <c r="Y32" i="2"/>
  <c r="W32" i="2"/>
  <c r="U32" i="2"/>
  <c r="AD32" i="2" s="1"/>
  <c r="C30" i="2"/>
  <c r="DI53" i="2"/>
  <c r="CM50" i="2"/>
  <c r="J37" i="2"/>
  <c r="AS33" i="2"/>
  <c r="AQ33" i="2"/>
  <c r="AO33" i="2"/>
  <c r="AM33" i="2"/>
  <c r="AK33" i="2"/>
  <c r="AI33" i="2"/>
  <c r="AG33" i="2"/>
  <c r="AC33" i="2"/>
  <c r="AA33" i="2"/>
  <c r="Y33" i="2"/>
  <c r="W33" i="2"/>
  <c r="U33" i="2"/>
  <c r="AS43" i="2"/>
  <c r="AQ43" i="2"/>
  <c r="AO43" i="2"/>
  <c r="AM43" i="2"/>
  <c r="AK43" i="2"/>
  <c r="AI43" i="2"/>
  <c r="AG43" i="2"/>
  <c r="AC43" i="2"/>
  <c r="AA43" i="2"/>
  <c r="Y43" i="2"/>
  <c r="W43" i="2"/>
  <c r="U43" i="2"/>
  <c r="AD43" i="2"/>
  <c r="AD33" i="2"/>
  <c r="AT33" i="2"/>
  <c r="AT43" i="2"/>
  <c r="AG40" i="2"/>
  <c r="AI40" i="2"/>
  <c r="AK40" i="2"/>
  <c r="AM40" i="2"/>
  <c r="AO40" i="2"/>
  <c r="AQ40" i="2"/>
  <c r="AS40" i="2"/>
  <c r="AC40" i="2"/>
  <c r="AA40" i="2"/>
  <c r="Y40" i="2"/>
  <c r="W40" i="2"/>
  <c r="U40" i="2"/>
  <c r="AD40" i="2"/>
  <c r="AT40" i="2"/>
  <c r="J35" i="2"/>
  <c r="AZ58" i="2"/>
  <c r="AZ35" i="2"/>
  <c r="AZ34" i="2"/>
  <c r="AZ30" i="2"/>
  <c r="AZ21" i="2"/>
  <c r="AY59" i="2"/>
  <c r="AY58" i="2"/>
  <c r="AY57" i="2"/>
  <c r="AY54" i="2"/>
  <c r="AY53" i="2"/>
  <c r="AY50" i="2"/>
  <c r="AY47" i="2"/>
  <c r="AY45" i="2"/>
  <c r="AY44" i="2"/>
  <c r="AY41" i="2"/>
  <c r="AY37" i="2"/>
  <c r="AY35" i="2"/>
  <c r="AY34" i="2"/>
  <c r="AY30" i="2"/>
  <c r="AY28" i="2"/>
  <c r="AY25" i="2"/>
  <c r="AY24" i="2"/>
  <c r="AY23" i="2"/>
  <c r="AY22" i="2"/>
  <c r="AY21" i="2"/>
  <c r="AY19" i="2"/>
  <c r="AY16" i="2"/>
  <c r="AY13" i="2"/>
  <c r="M13" i="2"/>
  <c r="AE45" i="2"/>
  <c r="AW45" i="2"/>
  <c r="AX45" i="2"/>
  <c r="J13" i="2"/>
  <c r="BA45" i="2"/>
  <c r="BB45" i="2"/>
  <c r="O13" i="2"/>
  <c r="P13" i="2"/>
  <c r="AC60" i="2"/>
  <c r="AC59" i="2"/>
  <c r="AC58" i="2"/>
  <c r="AC57" i="2"/>
  <c r="AC56" i="2"/>
  <c r="AC55" i="2"/>
  <c r="AC54" i="2"/>
  <c r="AC53" i="2"/>
  <c r="AC52" i="2"/>
  <c r="AC51" i="2"/>
  <c r="AC50" i="2"/>
  <c r="AC49" i="2"/>
  <c r="AC48" i="2"/>
  <c r="AC47" i="2"/>
  <c r="AC44" i="2"/>
  <c r="AC41" i="2"/>
  <c r="AC38" i="2"/>
  <c r="AC37" i="2"/>
  <c r="AC34" i="2"/>
  <c r="AC31" i="2"/>
  <c r="AC30" i="2"/>
  <c r="AC29" i="2"/>
  <c r="AC28" i="2"/>
  <c r="AC27" i="2"/>
  <c r="AC26" i="2"/>
  <c r="AC25" i="2"/>
  <c r="AC24" i="2"/>
  <c r="AC23" i="2"/>
  <c r="AC22" i="2"/>
  <c r="AC21" i="2"/>
  <c r="AC20" i="2"/>
  <c r="AC19" i="2"/>
  <c r="AC18" i="2"/>
  <c r="AC17" i="2"/>
  <c r="AC16" i="2"/>
  <c r="AC15" i="2"/>
  <c r="AC14" i="2"/>
  <c r="AC13" i="2"/>
  <c r="AA60" i="2"/>
  <c r="AA59" i="2"/>
  <c r="AA58" i="2"/>
  <c r="AA57" i="2"/>
  <c r="AA56" i="2"/>
  <c r="AA55" i="2"/>
  <c r="AA54" i="2"/>
  <c r="AA53" i="2"/>
  <c r="AA52" i="2"/>
  <c r="AA51" i="2"/>
  <c r="AA50" i="2"/>
  <c r="AA49" i="2"/>
  <c r="AA48" i="2"/>
  <c r="AA47" i="2"/>
  <c r="AA44" i="2"/>
  <c r="AA41" i="2"/>
  <c r="AA38" i="2"/>
  <c r="AA37" i="2"/>
  <c r="AA34" i="2"/>
  <c r="AA31" i="2"/>
  <c r="AA30" i="2"/>
  <c r="AA29" i="2"/>
  <c r="AA28" i="2"/>
  <c r="AA27" i="2"/>
  <c r="AA26" i="2"/>
  <c r="AA25" i="2"/>
  <c r="AA24" i="2"/>
  <c r="AA23" i="2"/>
  <c r="AA22" i="2"/>
  <c r="AA21" i="2"/>
  <c r="AA20" i="2"/>
  <c r="AA19" i="2"/>
  <c r="AA18" i="2"/>
  <c r="AA17" i="2"/>
  <c r="AA16" i="2"/>
  <c r="AA15" i="2"/>
  <c r="AA14" i="2"/>
  <c r="AA13" i="2"/>
  <c r="Y60" i="2"/>
  <c r="Y59" i="2"/>
  <c r="Y58" i="2"/>
  <c r="Y57" i="2"/>
  <c r="Y56" i="2"/>
  <c r="Y55" i="2"/>
  <c r="Y54" i="2"/>
  <c r="Y53" i="2"/>
  <c r="Y52" i="2"/>
  <c r="Y51" i="2"/>
  <c r="Y50" i="2"/>
  <c r="Y49" i="2"/>
  <c r="Y48" i="2"/>
  <c r="Y47" i="2"/>
  <c r="Y44" i="2"/>
  <c r="Y41" i="2"/>
  <c r="Y38" i="2"/>
  <c r="Y37" i="2"/>
  <c r="Y34" i="2"/>
  <c r="Y31" i="2"/>
  <c r="Y30" i="2"/>
  <c r="Y29" i="2"/>
  <c r="Y28" i="2"/>
  <c r="Y27" i="2"/>
  <c r="Y26" i="2"/>
  <c r="Y25" i="2"/>
  <c r="Y24" i="2"/>
  <c r="Y23" i="2"/>
  <c r="Y22" i="2"/>
  <c r="Y21" i="2"/>
  <c r="Y20" i="2"/>
  <c r="Y19" i="2"/>
  <c r="Y18" i="2"/>
  <c r="Y17" i="2"/>
  <c r="Y16" i="2"/>
  <c r="Y15" i="2"/>
  <c r="Y14" i="2"/>
  <c r="Y13" i="2"/>
  <c r="W60" i="2"/>
  <c r="W59" i="2"/>
  <c r="W57" i="2"/>
  <c r="W56" i="2"/>
  <c r="W55" i="2"/>
  <c r="W54" i="2"/>
  <c r="W53" i="2"/>
  <c r="W52" i="2"/>
  <c r="W51" i="2"/>
  <c r="W50" i="2"/>
  <c r="W49" i="2"/>
  <c r="W48" i="2"/>
  <c r="W47" i="2"/>
  <c r="W44" i="2"/>
  <c r="W41" i="2"/>
  <c r="W38" i="2"/>
  <c r="W37" i="2"/>
  <c r="W34" i="2"/>
  <c r="W31" i="2"/>
  <c r="W30" i="2"/>
  <c r="W29" i="2"/>
  <c r="W28" i="2"/>
  <c r="W27" i="2"/>
  <c r="W26" i="2"/>
  <c r="W25" i="2"/>
  <c r="W24" i="2"/>
  <c r="W23" i="2"/>
  <c r="W22" i="2"/>
  <c r="W21" i="2"/>
  <c r="W20" i="2"/>
  <c r="W19" i="2"/>
  <c r="W18" i="2"/>
  <c r="W17" i="2"/>
  <c r="W16" i="2"/>
  <c r="W15" i="2"/>
  <c r="W14" i="2"/>
  <c r="W13" i="2"/>
  <c r="U60" i="2"/>
  <c r="U59" i="2"/>
  <c r="U57" i="2"/>
  <c r="U56" i="2"/>
  <c r="U55" i="2"/>
  <c r="U54" i="2"/>
  <c r="U53" i="2"/>
  <c r="U52" i="2"/>
  <c r="U51" i="2"/>
  <c r="U50" i="2"/>
  <c r="U49" i="2"/>
  <c r="U48" i="2"/>
  <c r="U47" i="2"/>
  <c r="U44" i="2"/>
  <c r="U41" i="2"/>
  <c r="U38" i="2"/>
  <c r="U37" i="2"/>
  <c r="U34" i="2"/>
  <c r="U31" i="2"/>
  <c r="U30" i="2"/>
  <c r="U29" i="2"/>
  <c r="U28" i="2"/>
  <c r="U27" i="2"/>
  <c r="U26" i="2"/>
  <c r="U25" i="2"/>
  <c r="U24" i="2"/>
  <c r="U23" i="2"/>
  <c r="U22" i="2"/>
  <c r="U21" i="2"/>
  <c r="U20" i="2"/>
  <c r="U19" i="2"/>
  <c r="U18" i="2"/>
  <c r="U17" i="2"/>
  <c r="U16" i="2"/>
  <c r="U15" i="2"/>
  <c r="U14" i="2"/>
  <c r="U13" i="2"/>
  <c r="AD26" i="2"/>
  <c r="AD18" i="2"/>
  <c r="AD48" i="2"/>
  <c r="AD56" i="2"/>
  <c r="AD17" i="2"/>
  <c r="AD29" i="2"/>
  <c r="AE29" i="2"/>
  <c r="AD59" i="2"/>
  <c r="AD21" i="2"/>
  <c r="AE21" i="2"/>
  <c r="AW21" i="2"/>
  <c r="AX21" i="2"/>
  <c r="BA21" i="2"/>
  <c r="AD51" i="2"/>
  <c r="AD14" i="2"/>
  <c r="AD22" i="2"/>
  <c r="AE22" i="2"/>
  <c r="AW22" i="2"/>
  <c r="AX22" i="2"/>
  <c r="BA22" i="2"/>
  <c r="BB22" i="2"/>
  <c r="AD30" i="2"/>
  <c r="AD41" i="2"/>
  <c r="AD52" i="2"/>
  <c r="AD60" i="2"/>
  <c r="AD15" i="2"/>
  <c r="AD23" i="2"/>
  <c r="AE23" i="2"/>
  <c r="AW23" i="2"/>
  <c r="AX23" i="2"/>
  <c r="BA23" i="2"/>
  <c r="BB23" i="2"/>
  <c r="AD31" i="2"/>
  <c r="AD53" i="2"/>
  <c r="AE53" i="2"/>
  <c r="AW53" i="2"/>
  <c r="AX53" i="2"/>
  <c r="BA53" i="2"/>
  <c r="BB53" i="2"/>
  <c r="AD16" i="2"/>
  <c r="AD24" i="2"/>
  <c r="AE24" i="2"/>
  <c r="AW24" i="2"/>
  <c r="AX24" i="2"/>
  <c r="BA24" i="2"/>
  <c r="BB24" i="2"/>
  <c r="AD44" i="2"/>
  <c r="AE44" i="2"/>
  <c r="AW44" i="2"/>
  <c r="AX44" i="2"/>
  <c r="BA44" i="2"/>
  <c r="BB44" i="2"/>
  <c r="AD25" i="2"/>
  <c r="AD34" i="2"/>
  <c r="AE34" i="2"/>
  <c r="AW34" i="2"/>
  <c r="AX34" i="2"/>
  <c r="BA34" i="2"/>
  <c r="BB34" i="2"/>
  <c r="AD47" i="2"/>
  <c r="AD55" i="2"/>
  <c r="AD54" i="2"/>
  <c r="AD19" i="2"/>
  <c r="AD27" i="2"/>
  <c r="AD37" i="2"/>
  <c r="AD49" i="2"/>
  <c r="AD57" i="2"/>
  <c r="AE57" i="2"/>
  <c r="AW57" i="2"/>
  <c r="AX57" i="2"/>
  <c r="BA57" i="2"/>
  <c r="BB57" i="2"/>
  <c r="AD20" i="2"/>
  <c r="AD28" i="2"/>
  <c r="AE28" i="2"/>
  <c r="AW28" i="2"/>
  <c r="AX28" i="2"/>
  <c r="BA28" i="2"/>
  <c r="BB28" i="2"/>
  <c r="AD38" i="2"/>
  <c r="AD50" i="2"/>
  <c r="AD13" i="2"/>
  <c r="AS60" i="2"/>
  <c r="AS59" i="2"/>
  <c r="AS58" i="2"/>
  <c r="AS57" i="2"/>
  <c r="AS56" i="2"/>
  <c r="AS55" i="2"/>
  <c r="AS54" i="2"/>
  <c r="AS53" i="2"/>
  <c r="AS52" i="2"/>
  <c r="AS51" i="2"/>
  <c r="AS50" i="2"/>
  <c r="AS49" i="2"/>
  <c r="AS48" i="2"/>
  <c r="AS47" i="2"/>
  <c r="AS44" i="2"/>
  <c r="AS41" i="2"/>
  <c r="AS38" i="2"/>
  <c r="AS37" i="2"/>
  <c r="AS34" i="2"/>
  <c r="AS31" i="2"/>
  <c r="AS30" i="2"/>
  <c r="AS29" i="2"/>
  <c r="AS28" i="2"/>
  <c r="AS27" i="2"/>
  <c r="AS26" i="2"/>
  <c r="AS25" i="2"/>
  <c r="AS24" i="2"/>
  <c r="AS23" i="2"/>
  <c r="AS22" i="2"/>
  <c r="AS21" i="2"/>
  <c r="AS20" i="2"/>
  <c r="AS19" i="2"/>
  <c r="AS18" i="2"/>
  <c r="AS17" i="2"/>
  <c r="AS16" i="2"/>
  <c r="AS15" i="2"/>
  <c r="AS14" i="2"/>
  <c r="AS13" i="2"/>
  <c r="AM60" i="2"/>
  <c r="AM59" i="2"/>
  <c r="AM58" i="2"/>
  <c r="AM57" i="2"/>
  <c r="AM56" i="2"/>
  <c r="AM55" i="2"/>
  <c r="AM54" i="2"/>
  <c r="AM53" i="2"/>
  <c r="AM52" i="2"/>
  <c r="AM51" i="2"/>
  <c r="AM50" i="2"/>
  <c r="AM49" i="2"/>
  <c r="AM48" i="2"/>
  <c r="AM47" i="2"/>
  <c r="AM44" i="2"/>
  <c r="AM41" i="2"/>
  <c r="AM38" i="2"/>
  <c r="AM37" i="2"/>
  <c r="AM34" i="2"/>
  <c r="AM31" i="2"/>
  <c r="AM30" i="2"/>
  <c r="AM29" i="2"/>
  <c r="AM28" i="2"/>
  <c r="AM27" i="2"/>
  <c r="AM26" i="2"/>
  <c r="AM25" i="2"/>
  <c r="AM24" i="2"/>
  <c r="AM23" i="2"/>
  <c r="AM22" i="2"/>
  <c r="AM21" i="2"/>
  <c r="AM20" i="2"/>
  <c r="AM19" i="2"/>
  <c r="AM18" i="2"/>
  <c r="AM17" i="2"/>
  <c r="AM16" i="2"/>
  <c r="AM15" i="2"/>
  <c r="AM14" i="2"/>
  <c r="AM13" i="2"/>
  <c r="AO13" i="2"/>
  <c r="AK13" i="2"/>
  <c r="AK60" i="2"/>
  <c r="AK59" i="2"/>
  <c r="AK54" i="2"/>
  <c r="AK55" i="2"/>
  <c r="AK56" i="2"/>
  <c r="AK57" i="2"/>
  <c r="AK58" i="2"/>
  <c r="AK53" i="2"/>
  <c r="AK50" i="2"/>
  <c r="AK51" i="2"/>
  <c r="AK52" i="2"/>
  <c r="AK48" i="2"/>
  <c r="AK49" i="2"/>
  <c r="AK47" i="2"/>
  <c r="AK45" i="2"/>
  <c r="AK44" i="2"/>
  <c r="AK41" i="2"/>
  <c r="AK38" i="2"/>
  <c r="AK37" i="2"/>
  <c r="AK34" i="2"/>
  <c r="AK31" i="2"/>
  <c r="AK30" i="2"/>
  <c r="AK29" i="2"/>
  <c r="AK28" i="2"/>
  <c r="AK27" i="2"/>
  <c r="AK26" i="2"/>
  <c r="AK25" i="2"/>
  <c r="AK24" i="2"/>
  <c r="AK23" i="2"/>
  <c r="AK22" i="2"/>
  <c r="AK21" i="2"/>
  <c r="AK20" i="2"/>
  <c r="AK19" i="2"/>
  <c r="AK18" i="2"/>
  <c r="AK17" i="2"/>
  <c r="AK16" i="2"/>
  <c r="AK15" i="2"/>
  <c r="AK14" i="2"/>
  <c r="AI13" i="2"/>
  <c r="AG17" i="2"/>
  <c r="D67" i="8"/>
  <c r="CM53" i="2"/>
  <c r="BP53" i="2"/>
  <c r="B221" i="5" a="1"/>
  <c r="B221" i="5"/>
  <c r="AQ27" i="2"/>
  <c r="AO27" i="2"/>
  <c r="AI27" i="2"/>
  <c r="AG27" i="2"/>
  <c r="AQ26" i="2"/>
  <c r="AO26" i="2"/>
  <c r="AI26" i="2"/>
  <c r="AG26" i="2"/>
  <c r="AT26" i="2" s="1"/>
  <c r="AU25" i="2" s="1"/>
  <c r="AQ25" i="2"/>
  <c r="AO25" i="2"/>
  <c r="AI25" i="2"/>
  <c r="AG25" i="2"/>
  <c r="N25" i="2"/>
  <c r="AZ25" i="2" s="1"/>
  <c r="M25" i="2"/>
  <c r="O25" i="2" s="1"/>
  <c r="P25" i="2" s="1"/>
  <c r="J25" i="2"/>
  <c r="D25" i="2"/>
  <c r="C25" i="2"/>
  <c r="AE37" i="2"/>
  <c r="AW37" i="2"/>
  <c r="AX37" i="2"/>
  <c r="BA37" i="2"/>
  <c r="BB37" i="2"/>
  <c r="AW35" i="2"/>
  <c r="AX35" i="2"/>
  <c r="BA35" i="2"/>
  <c r="BB35" i="2"/>
  <c r="AE41" i="2"/>
  <c r="AW41" i="2"/>
  <c r="AX41" i="2"/>
  <c r="BA41" i="2"/>
  <c r="BB41" i="2"/>
  <c r="AE25" i="2"/>
  <c r="AW25" i="2"/>
  <c r="AX25" i="2"/>
  <c r="BA25" i="2"/>
  <c r="BB25" i="2"/>
  <c r="AE30" i="2"/>
  <c r="AW30" i="2"/>
  <c r="AX30" i="2"/>
  <c r="BA30" i="2"/>
  <c r="BB30" i="2"/>
  <c r="AE47" i="2"/>
  <c r="AW47" i="2"/>
  <c r="AX47" i="2"/>
  <c r="BA47" i="2"/>
  <c r="BB47" i="2"/>
  <c r="AE54" i="2"/>
  <c r="AW54" i="2"/>
  <c r="AX54" i="2"/>
  <c r="BA54" i="2"/>
  <c r="BB54" i="2"/>
  <c r="AE16" i="2"/>
  <c r="AW16" i="2"/>
  <c r="AX16" i="2"/>
  <c r="BA16" i="2"/>
  <c r="AE50" i="2"/>
  <c r="AW50" i="2"/>
  <c r="AX50" i="2"/>
  <c r="BA50" i="2"/>
  <c r="BB50" i="2"/>
  <c r="AE59" i="2"/>
  <c r="AW59" i="2"/>
  <c r="AX59" i="2"/>
  <c r="BA59" i="2"/>
  <c r="BB59" i="2"/>
  <c r="AE19" i="2"/>
  <c r="AW19" i="2"/>
  <c r="AX19" i="2"/>
  <c r="BA19" i="2"/>
  <c r="BB19" i="2"/>
  <c r="AE13" i="2"/>
  <c r="AW13" i="2"/>
  <c r="AX13" i="2"/>
  <c r="BA13" i="2"/>
  <c r="AT25" i="2"/>
  <c r="AT27" i="2"/>
  <c r="AV25" i="2"/>
  <c r="BB16" i="2"/>
  <c r="BB21" i="2"/>
  <c r="AQ44" i="2"/>
  <c r="AO44" i="2"/>
  <c r="AI44" i="2"/>
  <c r="AG44" i="2"/>
  <c r="J44" i="2"/>
  <c r="M44" i="2"/>
  <c r="N44" i="2"/>
  <c r="AZ44" i="2"/>
  <c r="O44" i="2"/>
  <c r="AT44" i="2"/>
  <c r="AU44" i="2"/>
  <c r="BP46" i="2"/>
  <c r="BP47" i="2"/>
  <c r="AQ49" i="2"/>
  <c r="AO49" i="2"/>
  <c r="AQ48" i="2"/>
  <c r="AO48" i="2"/>
  <c r="AI49" i="2"/>
  <c r="AG49" i="2"/>
  <c r="AI48" i="2"/>
  <c r="AG48" i="2"/>
  <c r="BP45" i="2"/>
  <c r="AT48" i="2"/>
  <c r="AT49" i="2"/>
  <c r="AQ38" i="2"/>
  <c r="AO38" i="2"/>
  <c r="AI38" i="2"/>
  <c r="AG38" i="2"/>
  <c r="AQ37" i="2"/>
  <c r="AO37" i="2"/>
  <c r="AT38" i="2"/>
  <c r="BP50" i="2"/>
  <c r="AQ52" i="2"/>
  <c r="AO52" i="2"/>
  <c r="AQ51" i="2"/>
  <c r="AO51" i="2"/>
  <c r="AQ50" i="2"/>
  <c r="AO50" i="2"/>
  <c r="C34" i="2"/>
  <c r="D16" i="2"/>
  <c r="C16" i="2"/>
  <c r="J50" i="2"/>
  <c r="AQ58" i="2"/>
  <c r="AO58" i="2"/>
  <c r="AI58" i="2"/>
  <c r="AG58" i="2"/>
  <c r="AT58" i="2" s="1"/>
  <c r="J58" i="2"/>
  <c r="M58" i="2"/>
  <c r="C58" i="2"/>
  <c r="K42" i="7"/>
  <c r="K41" i="7"/>
  <c r="K40" i="7"/>
  <c r="K39" i="7"/>
  <c r="K38" i="7"/>
  <c r="K37" i="7"/>
  <c r="K36" i="7"/>
  <c r="K35" i="7"/>
  <c r="K34" i="7"/>
  <c r="K33" i="7"/>
  <c r="K32" i="7"/>
  <c r="K31" i="7"/>
  <c r="K30" i="7"/>
  <c r="K29" i="7"/>
  <c r="K28" i="7"/>
  <c r="K27" i="7"/>
  <c r="K26" i="7"/>
  <c r="K25" i="7"/>
  <c r="K24" i="7"/>
  <c r="K23" i="7"/>
  <c r="K22" i="7"/>
  <c r="K21" i="7"/>
  <c r="K20" i="7"/>
  <c r="K19" i="7"/>
  <c r="K18" i="7"/>
  <c r="F221" i="5"/>
  <c r="F220" i="5"/>
  <c r="F219" i="5"/>
  <c r="F218" i="5"/>
  <c r="F217" i="5"/>
  <c r="F216" i="5"/>
  <c r="F215" i="5"/>
  <c r="F214" i="5"/>
  <c r="F213" i="5"/>
  <c r="F212" i="5"/>
  <c r="F211" i="5"/>
  <c r="H210" i="5"/>
  <c r="F210" i="5"/>
  <c r="M35" i="2"/>
  <c r="D35" i="2"/>
  <c r="C35" i="2"/>
  <c r="AQ34" i="2"/>
  <c r="AO34" i="2"/>
  <c r="AI34" i="2"/>
  <c r="AG34" i="2"/>
  <c r="M34" i="2"/>
  <c r="J34" i="2"/>
  <c r="D34" i="2"/>
  <c r="AQ31" i="2"/>
  <c r="AO31" i="2"/>
  <c r="AI31" i="2"/>
  <c r="AG31" i="2"/>
  <c r="AQ30" i="2"/>
  <c r="AO30" i="2"/>
  <c r="AI30" i="2"/>
  <c r="AG30" i="2"/>
  <c r="M30" i="2"/>
  <c r="N28" i="2"/>
  <c r="AZ28" i="2"/>
  <c r="J30" i="2"/>
  <c r="D30" i="2"/>
  <c r="AQ29" i="2"/>
  <c r="AO29" i="2"/>
  <c r="AI29" i="2"/>
  <c r="AG29" i="2"/>
  <c r="AQ28" i="2"/>
  <c r="AO28" i="2"/>
  <c r="AI28" i="2"/>
  <c r="AG28" i="2"/>
  <c r="M28" i="2"/>
  <c r="J28" i="2"/>
  <c r="D28" i="2"/>
  <c r="C28" i="2"/>
  <c r="AQ21" i="2"/>
  <c r="AO21" i="2"/>
  <c r="AI21" i="2"/>
  <c r="AG21" i="2"/>
  <c r="M21" i="2"/>
  <c r="J21" i="2"/>
  <c r="D21" i="2"/>
  <c r="C21" i="2"/>
  <c r="AQ20" i="2"/>
  <c r="AO20" i="2"/>
  <c r="AI20" i="2"/>
  <c r="AG20" i="2"/>
  <c r="AQ19" i="2"/>
  <c r="AO19" i="2"/>
  <c r="AI19" i="2"/>
  <c r="AG19" i="2"/>
  <c r="M19" i="2"/>
  <c r="J19" i="2"/>
  <c r="D19" i="2"/>
  <c r="C19" i="2"/>
  <c r="AQ57" i="2"/>
  <c r="AO57" i="2"/>
  <c r="AI57" i="2"/>
  <c r="AG57" i="2"/>
  <c r="N57" i="2"/>
  <c r="AZ57" i="2"/>
  <c r="M57" i="2"/>
  <c r="J57" i="2"/>
  <c r="D57" i="2"/>
  <c r="C57" i="2"/>
  <c r="AQ56" i="2"/>
  <c r="AO56" i="2"/>
  <c r="AI56" i="2"/>
  <c r="AG56" i="2"/>
  <c r="AQ55" i="2"/>
  <c r="AO55" i="2"/>
  <c r="AI55" i="2"/>
  <c r="AG55" i="2"/>
  <c r="AQ54" i="2"/>
  <c r="AO54" i="2"/>
  <c r="AI54" i="2"/>
  <c r="AG54" i="2"/>
  <c r="N54" i="2"/>
  <c r="AZ54" i="2"/>
  <c r="M54" i="2"/>
  <c r="J54" i="2"/>
  <c r="D54" i="2"/>
  <c r="C54" i="2"/>
  <c r="AQ24" i="2"/>
  <c r="AO24" i="2"/>
  <c r="AI24" i="2"/>
  <c r="AG24" i="2"/>
  <c r="N24" i="2"/>
  <c r="AZ24" i="2"/>
  <c r="M24" i="2"/>
  <c r="J24" i="2"/>
  <c r="D24" i="2"/>
  <c r="C24" i="2"/>
  <c r="AQ23" i="2"/>
  <c r="AO23" i="2"/>
  <c r="AI23" i="2"/>
  <c r="AG23" i="2"/>
  <c r="N23" i="2"/>
  <c r="AZ23" i="2"/>
  <c r="M23" i="2"/>
  <c r="J23" i="2"/>
  <c r="D23" i="2"/>
  <c r="C23" i="2"/>
  <c r="AQ18" i="2"/>
  <c r="AO18" i="2"/>
  <c r="AI18" i="2"/>
  <c r="AG18" i="2"/>
  <c r="AQ17" i="2"/>
  <c r="AO17" i="2"/>
  <c r="AI17" i="2"/>
  <c r="AQ16" i="2"/>
  <c r="AO16" i="2"/>
  <c r="AI16" i="2"/>
  <c r="AG16" i="2"/>
  <c r="N16" i="2"/>
  <c r="AZ16" i="2"/>
  <c r="M16" i="2"/>
  <c r="J16" i="2"/>
  <c r="AQ15" i="2"/>
  <c r="AO15" i="2"/>
  <c r="AI15" i="2"/>
  <c r="AG15" i="2"/>
  <c r="AQ14" i="2"/>
  <c r="AO14" i="2"/>
  <c r="AI14" i="2"/>
  <c r="AG14" i="2"/>
  <c r="AQ13" i="2"/>
  <c r="AG13" i="2"/>
  <c r="N13" i="2"/>
  <c r="AZ13" i="2"/>
  <c r="D13" i="2"/>
  <c r="C13" i="2"/>
  <c r="AQ53" i="2"/>
  <c r="AO53" i="2"/>
  <c r="AI53" i="2"/>
  <c r="AG53" i="2"/>
  <c r="N53" i="2"/>
  <c r="AZ53" i="2"/>
  <c r="M53" i="2"/>
  <c r="J53" i="2"/>
  <c r="D53" i="2"/>
  <c r="C53" i="2"/>
  <c r="AI52" i="2"/>
  <c r="AG52" i="2"/>
  <c r="AI51" i="2"/>
  <c r="AG51" i="2"/>
  <c r="AI50" i="2"/>
  <c r="AG50" i="2"/>
  <c r="N50" i="2"/>
  <c r="AZ50" i="2"/>
  <c r="M50" i="2"/>
  <c r="D50" i="2"/>
  <c r="C50" i="2"/>
  <c r="D44" i="2"/>
  <c r="C44" i="2"/>
  <c r="AQ60" i="2"/>
  <c r="AO60" i="2"/>
  <c r="AI60" i="2"/>
  <c r="AG60" i="2"/>
  <c r="AQ59" i="2"/>
  <c r="AO59" i="2"/>
  <c r="AI59" i="2"/>
  <c r="AG59" i="2"/>
  <c r="O59" i="2"/>
  <c r="N59" i="2"/>
  <c r="AZ59" i="2"/>
  <c r="D59" i="2"/>
  <c r="C59" i="2"/>
  <c r="AQ41" i="2"/>
  <c r="AO41" i="2"/>
  <c r="AI41" i="2"/>
  <c r="AG41" i="2"/>
  <c r="N41" i="2"/>
  <c r="AZ41" i="2"/>
  <c r="M41" i="2"/>
  <c r="J41" i="2"/>
  <c r="D41" i="2"/>
  <c r="C41" i="2"/>
  <c r="AQ22" i="2"/>
  <c r="AO22" i="2"/>
  <c r="AI22" i="2"/>
  <c r="AG22" i="2"/>
  <c r="N22" i="2"/>
  <c r="AZ22" i="2"/>
  <c r="M22" i="2"/>
  <c r="J22" i="2"/>
  <c r="D22" i="2"/>
  <c r="C22" i="2"/>
  <c r="AQ47" i="2"/>
  <c r="AO47" i="2"/>
  <c r="AI47" i="2"/>
  <c r="AG47" i="2"/>
  <c r="N47" i="2"/>
  <c r="AZ47" i="2"/>
  <c r="M47" i="2"/>
  <c r="J47" i="2"/>
  <c r="D47" i="2"/>
  <c r="C47" i="2"/>
  <c r="AQ45" i="2"/>
  <c r="AO45" i="2"/>
  <c r="AI45" i="2"/>
  <c r="AG45" i="2"/>
  <c r="N45" i="2"/>
  <c r="AZ45" i="2"/>
  <c r="M45" i="2"/>
  <c r="J45" i="2"/>
  <c r="D45" i="2"/>
  <c r="C45" i="2"/>
  <c r="AI37" i="2"/>
  <c r="AG37" i="2"/>
  <c r="N37" i="2"/>
  <c r="AZ37" i="2"/>
  <c r="M37" i="2"/>
  <c r="D37" i="2"/>
  <c r="C37" i="2"/>
  <c r="AT19" i="2"/>
  <c r="BB13" i="2"/>
  <c r="P44" i="2"/>
  <c r="P59" i="2"/>
  <c r="AT15" i="2"/>
  <c r="AT13" i="2"/>
  <c r="AT14" i="2"/>
  <c r="AT21" i="2"/>
  <c r="AT30" i="2"/>
  <c r="AT55" i="2"/>
  <c r="AT56" i="2"/>
  <c r="AT53" i="2"/>
  <c r="AT17" i="2"/>
  <c r="AT23" i="2"/>
  <c r="AT24" i="2"/>
  <c r="AT28" i="2"/>
  <c r="AT54" i="2"/>
  <c r="AT18" i="2"/>
  <c r="AT20" i="2"/>
  <c r="AT29" i="2"/>
  <c r="AT16" i="2"/>
  <c r="AT31" i="2"/>
  <c r="AT57" i="2"/>
  <c r="AT22" i="2"/>
  <c r="AT41" i="2"/>
  <c r="AT45" i="2"/>
  <c r="AT47" i="2"/>
  <c r="AT37" i="2"/>
  <c r="AT50" i="2"/>
  <c r="AT51" i="2"/>
  <c r="AT52" i="2"/>
  <c r="AT34" i="2"/>
  <c r="O58" i="2"/>
  <c r="O37" i="2"/>
  <c r="O21" i="2"/>
  <c r="O47" i="2"/>
  <c r="O57" i="2"/>
  <c r="O19" i="2"/>
  <c r="P19" i="2"/>
  <c r="O24" i="2"/>
  <c r="O54" i="2"/>
  <c r="O50" i="2"/>
  <c r="O53" i="2"/>
  <c r="O45" i="2"/>
  <c r="O16" i="2"/>
  <c r="O41" i="2"/>
  <c r="O23" i="2"/>
  <c r="O28" i="2"/>
  <c r="O35" i="2"/>
  <c r="O22" i="2"/>
  <c r="O34" i="2"/>
  <c r="AT59" i="2"/>
  <c r="AV44" i="2"/>
  <c r="AT60" i="2"/>
  <c r="O30" i="2"/>
  <c r="AU19" i="2"/>
  <c r="AV34" i="2"/>
  <c r="AU34" i="2"/>
  <c r="AV35" i="2"/>
  <c r="AU35" i="2"/>
  <c r="AV30" i="2"/>
  <c r="AU30" i="2"/>
  <c r="AV19" i="2"/>
  <c r="AV57" i="2"/>
  <c r="AU57" i="2"/>
  <c r="AV50" i="2"/>
  <c r="AU50" i="2"/>
  <c r="AV21" i="2"/>
  <c r="AU21" i="2"/>
  <c r="AV59" i="2"/>
  <c r="AU59" i="2"/>
  <c r="AV37" i="2"/>
  <c r="AU37" i="2"/>
  <c r="AV54" i="2"/>
  <c r="AU54" i="2"/>
  <c r="AV45" i="2"/>
  <c r="AU45" i="2"/>
  <c r="AV24" i="2"/>
  <c r="AU24" i="2"/>
  <c r="AV47" i="2"/>
  <c r="AU47" i="2"/>
  <c r="AV41" i="2"/>
  <c r="AU41" i="2"/>
  <c r="AV23" i="2"/>
  <c r="AU23" i="2"/>
  <c r="AV28" i="2"/>
  <c r="AU28" i="2"/>
  <c r="AV22" i="2"/>
  <c r="AU22" i="2"/>
  <c r="AV53" i="2"/>
  <c r="AU53" i="2"/>
  <c r="P47" i="2"/>
  <c r="P41" i="2"/>
  <c r="P57" i="2"/>
  <c r="P50" i="2"/>
  <c r="P16" i="2"/>
  <c r="P45" i="2"/>
  <c r="P34" i="2"/>
  <c r="P53" i="2"/>
  <c r="P21" i="2"/>
  <c r="P22" i="2"/>
  <c r="P37" i="2"/>
  <c r="P35" i="2"/>
  <c r="P54" i="2"/>
  <c r="P58" i="2"/>
  <c r="P28" i="2"/>
  <c r="P24" i="2"/>
  <c r="P30" i="2"/>
  <c r="P23" i="2"/>
  <c r="AU16" i="2"/>
  <c r="AV16" i="2"/>
  <c r="AU13" i="2"/>
  <c r="AV13" i="2"/>
  <c r="AV58" i="2" l="1"/>
  <c r="AU5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tc={A7650F62-709D-43DD-8AAE-F99B07581E8C}</author>
    <author>tc={66FD63E3-9715-4536-A88E-849E7CA224AD}</author>
    <author>tc={F0543502-59A9-4B85-867E-ABD56E101C36}</author>
  </authors>
  <commentList>
    <comment ref="BL12" authorId="0" shapeId="0" xr:uid="{00000000-0006-0000-0100-000007000000}">
      <text>
        <r>
          <rPr>
            <sz val="11"/>
            <color theme="1"/>
            <rFont val="Calibri"/>
            <family val="2"/>
            <scheme val="minor"/>
          </rPr>
          <t>======
ID#AAABa8zvYAM
Ingrid Dalila Mariño Morales    (2024-12-30 15:45:33)
Seleccione si el control fue eficaz (Si o No).</t>
        </r>
      </text>
    </comment>
    <comment ref="BM12" authorId="0" shapeId="0" xr:uid="{00000000-0006-0000-0100-00001A000000}">
      <text>
        <r>
          <rPr>
            <sz val="11"/>
            <color theme="1"/>
            <rFont val="Calibri"/>
            <family val="2"/>
            <scheme val="minor"/>
          </rPr>
          <t>======
ID#AAABa8zvX-8
Ingrid Dalila Mariño Morales    (2024-12-30 15:45:33)
Describir las acciones (controles) 
realizadas en el periodo establecido con el proposito de mitigar la materialización del riesgo.</t>
        </r>
      </text>
    </comment>
    <comment ref="BO12" authorId="0" shapeId="0" xr:uid="{00000000-0006-0000-0100-000012000000}">
      <text>
        <r>
          <rPr>
            <sz val="11"/>
            <color theme="1"/>
            <rFont val="Calibri"/>
            <family val="2"/>
            <scheme val="minor"/>
          </rPr>
          <t>======
ID#AAABa8zvX_c
Ingrid Dalila Mariño Morales    (2024-12-30 15:45:33)
Describir las acciones de Plan de Acción realizadas en el periodo establecido, que permitierón fortalecer los controles del  riesgo.</t>
        </r>
      </text>
    </comment>
    <comment ref="BR12" authorId="0" shapeId="0" xr:uid="{00000000-0006-0000-0100-000009000000}">
      <text>
        <r>
          <rPr>
            <sz val="11"/>
            <color theme="1"/>
            <rFont val="Calibri"/>
            <family val="2"/>
            <scheme val="minor"/>
          </rPr>
          <t>======
ID#AAABa8zvX_8
Ingrid Dalila Mariño Morales    (2024-12-30 15:45:33)
Escribir si se materializó el riesgo (Si/No).</t>
        </r>
      </text>
    </comment>
    <comment ref="BS12" authorId="0" shapeId="0" xr:uid="{00000000-0006-0000-0100-000005000000}">
      <text>
        <r>
          <rPr>
            <sz val="11"/>
            <color theme="1"/>
            <rFont val="Calibri"/>
            <family val="2"/>
            <scheme val="minor"/>
          </rPr>
          <t>======
ID#AAABa8zvYAU
Ingrid Dalila Mariño Morales    (2024-12-30 15:45:33)
La respuesta es Si: Describir como se materializó el riesgo y sus características.
En caso de no tener materializaciòn coloque NO APLICA</t>
        </r>
      </text>
    </comment>
    <comment ref="BV12" authorId="0" shapeId="0" xr:uid="{00000000-0006-0000-0100-000016000000}">
      <text>
        <r>
          <rPr>
            <sz val="11"/>
            <color theme="1"/>
            <rFont val="Calibri"/>
            <family val="2"/>
            <scheme val="minor"/>
          </rPr>
          <t>======
ID#AAABa8zvX_M
Ingrid Dalila Mariño Morales    (2024-12-30 15:45:33)
Seleccione si el control fue eficaz (Si o No).</t>
        </r>
      </text>
    </comment>
    <comment ref="CA12" authorId="0" shapeId="0" xr:uid="{00000000-0006-0000-0100-00000C000000}">
      <text>
        <r>
          <rPr>
            <sz val="11"/>
            <color theme="1"/>
            <rFont val="Calibri"/>
            <family val="2"/>
            <scheme val="minor"/>
          </rPr>
          <t>======
ID#AAABa8zvX_w
Ingrid Dalila Mariño Morales    (2024-12-30 15:45:33)
Escribir si se materializó el riesgo (Si/No).</t>
        </r>
      </text>
    </comment>
    <comment ref="CC12" authorId="0" shapeId="0" xr:uid="{00000000-0006-0000-0100-000008000000}">
      <text>
        <r>
          <rPr>
            <sz val="11"/>
            <color theme="1"/>
            <rFont val="Calibri"/>
            <family val="2"/>
            <scheme val="minor"/>
          </rPr>
          <t>======
ID#AAABa8zvYAI
Ingrid Dalila Mariño Morales    (2024-12-30 15:45:33)
Seleccione si el control fue eficaz (Si o No).</t>
        </r>
      </text>
    </comment>
    <comment ref="CI12" authorId="0" shapeId="0" xr:uid="{00000000-0006-0000-0100-00000B000000}">
      <text>
        <r>
          <rPr>
            <sz val="11"/>
            <color theme="1"/>
            <rFont val="Calibri"/>
            <family val="2"/>
            <scheme val="minor"/>
          </rPr>
          <t>======
ID#AAABa8zvYAA
Ingrid Dalila Mariño Morales    (2024-12-30 15:45:33)
Seleccione si el control fue eficaz (Si o No).</t>
        </r>
      </text>
    </comment>
    <comment ref="CJ12" authorId="0" shapeId="0" xr:uid="{00000000-0006-0000-0100-00000D000000}">
      <text>
        <r>
          <rPr>
            <sz val="11"/>
            <color theme="1"/>
            <rFont val="Calibri"/>
            <family val="2"/>
            <scheme val="minor"/>
          </rPr>
          <t>======
ID#AAABa8zvX_0
Ingrid Dalila Mariño Morales    (2024-12-30 15:45:33)
Describir las acciones (controles) 
realizadas en el periodo establecido con el proposito de mitigar la materialización del riesgo.</t>
        </r>
      </text>
    </comment>
    <comment ref="CL12" authorId="0" shapeId="0" xr:uid="{00000000-0006-0000-0100-000018000000}">
      <text>
        <r>
          <rPr>
            <sz val="11"/>
            <color theme="1"/>
            <rFont val="Calibri"/>
            <family val="2"/>
            <scheme val="minor"/>
          </rPr>
          <t>======
ID#AAABa8zvX_E
Ingrid Dalila Mariño Morales    (2024-12-30 15:45:33)
Describir las acciones de Plan de Acción realizadas en el periodo establecido, que permitierón fortalecer los controles del  riesgo.</t>
        </r>
      </text>
    </comment>
    <comment ref="CO12" authorId="0" shapeId="0" xr:uid="{00000000-0006-0000-0100-000004000000}">
      <text>
        <r>
          <rPr>
            <sz val="11"/>
            <color theme="1"/>
            <rFont val="Calibri"/>
            <family val="2"/>
            <scheme val="minor"/>
          </rPr>
          <t>======
ID#AAABa8zvYAc
Ingrid Dalila Mariño Morales    (2024-12-30 15:45:33)
Escribir si se materializó el riesgo (Si/No).</t>
        </r>
      </text>
    </comment>
    <comment ref="CP12" authorId="0" shapeId="0" xr:uid="{00000000-0006-0000-0100-000013000000}">
      <text>
        <r>
          <rPr>
            <sz val="11"/>
            <color theme="1"/>
            <rFont val="Calibri"/>
            <family val="2"/>
            <scheme val="minor"/>
          </rPr>
          <t>======
ID#AAABa8zvX_Y
Ingrid Dalila Mariño Morales    (2024-12-30 15:45:33)
La respuesta es Si: Describir como se materializó el riesgo y sus características.
En caso de no tener materializaciòn coloque NO APLICA</t>
        </r>
      </text>
    </comment>
    <comment ref="CS12" authorId="0" shapeId="0" xr:uid="{FDFB315A-E36A-42AB-A484-1D91EFB699B6}">
      <text>
        <r>
          <rPr>
            <sz val="11"/>
            <color theme="1"/>
            <rFont val="Calibri"/>
            <family val="2"/>
            <scheme val="minor"/>
          </rPr>
          <t>======
ID#AAABa8zvX_M
Ingrid Dalila Mariño Morales    (2024-12-30 15:45:33)
Seleccione si el control fue eficaz (Si o No).</t>
        </r>
      </text>
    </comment>
    <comment ref="CX12" authorId="0" shapeId="0" xr:uid="{3F9B66FC-6288-47E2-A414-5FED657BF3D9}">
      <text>
        <r>
          <rPr>
            <sz val="11"/>
            <color theme="1"/>
            <rFont val="Calibri"/>
            <family val="2"/>
            <scheme val="minor"/>
          </rPr>
          <t>======
ID#AAABa8zvX_w
Ingrid Dalila Mariño Morales    (2024-12-30 15:45:33)
Escribir si se materializó el riesgo (Si/No).</t>
        </r>
      </text>
    </comment>
    <comment ref="CZ12" authorId="0" shapeId="0" xr:uid="{78248CDA-F8B8-491A-8A18-2ACDA875C4BA}">
      <text>
        <r>
          <rPr>
            <sz val="11"/>
            <color theme="1"/>
            <rFont val="Calibri"/>
            <family val="2"/>
            <scheme val="minor"/>
          </rPr>
          <t>======
ID#AAABa8zvYAI
Ingrid Dalila Mariño Morales    (2024-12-30 15:45:33)
Seleccione si el control fue eficaz (Si o No).</t>
        </r>
      </text>
    </comment>
    <comment ref="DE12" authorId="0" shapeId="0" xr:uid="{A1EA335B-60B6-4360-8A02-7C3E787064F4}">
      <text>
        <r>
          <rPr>
            <sz val="11"/>
            <color theme="1"/>
            <rFont val="Calibri"/>
            <family val="2"/>
            <scheme val="minor"/>
          </rPr>
          <t>======
ID#AAABa8zvYAM
Ingrid Dalila Mariño Morales    (2024-12-30 15:45:33)
Seleccione si el control fue eficaz (Si o No).</t>
        </r>
      </text>
    </comment>
    <comment ref="DF12" authorId="0" shapeId="0" xr:uid="{12861DCE-F028-4E42-AAC4-B2483EB22738}">
      <text>
        <r>
          <rPr>
            <sz val="11"/>
            <color theme="1"/>
            <rFont val="Calibri"/>
            <family val="2"/>
            <scheme val="minor"/>
          </rPr>
          <t>======
ID#AAABa8zvX-8
Ingrid Dalila Mariño Morales    (2024-12-30 15:45:33)
Describir las acciones (controles) 
realizadas en el periodo establecido con el proposito de mitigar la materialización del riesgo.</t>
        </r>
      </text>
    </comment>
    <comment ref="DH12" authorId="0" shapeId="0" xr:uid="{685A1BD6-E517-40A2-971E-D7B25B63D3B1}">
      <text>
        <r>
          <rPr>
            <sz val="11"/>
            <color theme="1"/>
            <rFont val="Calibri"/>
            <family val="2"/>
            <scheme val="minor"/>
          </rPr>
          <t>======
ID#AAABa8zvX_c
Ingrid Dalila Mariño Morales    (2024-12-30 15:45:33)
Describir las acciones de Plan de Acción realizadas en el periodo establecido, que permitierón fortalecer los controles del  riesgo.</t>
        </r>
      </text>
    </comment>
    <comment ref="DK12" authorId="0" shapeId="0" xr:uid="{C2FD049A-A46F-4D2C-AD55-159DD8351774}">
      <text>
        <r>
          <rPr>
            <sz val="11"/>
            <color theme="1"/>
            <rFont val="Calibri"/>
            <family val="2"/>
            <scheme val="minor"/>
          </rPr>
          <t>======
ID#AAABa8zvX_8
Ingrid Dalila Mariño Morales    (2024-12-30 15:45:33)
Escribir si se materializó el riesgo (Si/No).</t>
        </r>
      </text>
    </comment>
    <comment ref="DL12" authorId="0" shapeId="0" xr:uid="{58F402C6-9562-4938-A437-8AD9770269CC}">
      <text>
        <r>
          <rPr>
            <sz val="11"/>
            <color theme="1"/>
            <rFont val="Calibri"/>
            <family val="2"/>
            <scheme val="minor"/>
          </rPr>
          <t>======
ID#AAABa8zvYAU
Ingrid Dalila Mariño Morales    (2024-12-30 15:45:33)
La respuesta es Si: Describir como se materializó el riesgo y sus características.
En caso de no tener materializaciòn coloque NO APLICA</t>
        </r>
      </text>
    </comment>
    <comment ref="DO12" authorId="0" shapeId="0" xr:uid="{A78B05A5-3FED-4AFE-9702-008382FDA29E}">
      <text>
        <r>
          <rPr>
            <sz val="11"/>
            <color theme="1"/>
            <rFont val="Calibri"/>
            <family val="2"/>
            <scheme val="minor"/>
          </rPr>
          <t>======
ID#AAABa8zvX_M
Ingrid Dalila Mariño Morales    (2024-12-30 15:45:33)
Seleccione si el control fue eficaz (Si o No).</t>
        </r>
      </text>
    </comment>
    <comment ref="DT12" authorId="0" shapeId="0" xr:uid="{39355CC9-4B29-41F3-9D80-94C4575E6332}">
      <text>
        <r>
          <rPr>
            <sz val="11"/>
            <color theme="1"/>
            <rFont val="Calibri"/>
            <family val="2"/>
            <scheme val="minor"/>
          </rPr>
          <t>======
ID#AAABa8zvX_w
Ingrid Dalila Mariño Morales    (2024-12-30 15:45:33)
Escribir si se materializó el riesgo (Si/No).</t>
        </r>
      </text>
    </comment>
    <comment ref="DV12" authorId="0" shapeId="0" xr:uid="{10B8A751-C31D-47FD-97DA-305D4410C0E4}">
      <text>
        <r>
          <rPr>
            <sz val="11"/>
            <color theme="1"/>
            <rFont val="Calibri"/>
            <family val="2"/>
            <scheme val="minor"/>
          </rPr>
          <t>======
ID#AAABa8zvYAI
Ingrid Dalila Mariño Morales    (2024-12-30 15:45:33)
Seleccione si el control fue eficaz (Si o No).</t>
        </r>
      </text>
    </comment>
    <comment ref="S25" authorId="1" shapeId="0" xr:uid="{A7650F62-709D-43DD-8AAE-F99B07581E8C}">
      <text>
        <t>[Comentario encadenado]
Su versión de Excel le permite leer este comentario encadenado; sin embargo, las ediciones que se apliquen se quitarán si el archivo se abre en una versión más reciente de Excel. Más información: https://go.microsoft.com/fwlink/?linkid=870924
Comentario:
    Probabilidad</t>
      </text>
    </comment>
    <comment ref="S26" authorId="2" shapeId="0" xr:uid="{66FD63E3-9715-4536-A88E-849E7CA224AD}">
      <text>
        <t>[Comentario encadenado]
Su versión de Excel le permite leer este comentario encadenado; sin embargo, las ediciones que se apliquen se quitarán si el archivo se abre en una versión más reciente de Excel. Más información: https://go.microsoft.com/fwlink/?linkid=870924
Comentario:
    Probabilidad</t>
      </text>
    </comment>
    <comment ref="S27" authorId="3" shapeId="0" xr:uid="{F0543502-59A9-4B85-867E-ABD56E101C36}">
      <text>
        <t>[Comentario encadenado]
Su versión de Excel le permite leer este comentario encadenado; sin embargo, las ediciones que se apliquen se quitarán si el archivo se abre en una versión más reciente de Excel. Más información: https://go.microsoft.com/fwlink/?linkid=870924
Comentario:
    Probabilidad</t>
      </text>
    </comment>
  </commentList>
  <extLst>
    <ext xmlns:r="http://schemas.openxmlformats.org/officeDocument/2006/relationships" uri="GoogleSheetsCustomDataVersion2">
      <go:sheetsCustomData xmlns:go="http://customooxmlschemas.google.com/" r:id="rId1" roundtripDataSignature="AMtx7miYo7wuqmEjZq0QEX8Jq2MQV+BTsA=="/>
    </ext>
  </extL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<sst xmlns="http://schemas.openxmlformats.org/spreadsheetml/2006/main" count="3253" uniqueCount="931">
  <si>
    <t>IMPACTO</t>
  </si>
  <si>
    <t>CLASIFICACIÓN DEL RIESGO</t>
  </si>
  <si>
    <t>ZONA</t>
  </si>
  <si>
    <t>%</t>
  </si>
  <si>
    <t>Frecuencia de la Actividad</t>
  </si>
  <si>
    <t>Probabilidad</t>
  </si>
  <si>
    <t>Económico</t>
  </si>
  <si>
    <t>Daños Activos Físicos/eventos externos</t>
  </si>
  <si>
    <t xml:space="preserve">Afectación menor a 10 SMLMV </t>
  </si>
  <si>
    <t>Leve</t>
  </si>
  <si>
    <t>La actividad que conlleva el riesgo se ejecuta como máximos 2 veces por año</t>
  </si>
  <si>
    <t>Muy Baja</t>
  </si>
  <si>
    <t>Reputacionales</t>
  </si>
  <si>
    <t>Ejecución y Administración de procesos</t>
  </si>
  <si>
    <t xml:space="preserve">Entre 10 y 50 SMLMV </t>
  </si>
  <si>
    <t>Menor</t>
  </si>
  <si>
    <t>La actividad que conlleva el riesgo se ejecuta de 3 a 24 veces por año</t>
  </si>
  <si>
    <t>Baja</t>
  </si>
  <si>
    <t>Económico y Reputacional</t>
  </si>
  <si>
    <t>Relaciones Laborales</t>
  </si>
  <si>
    <t xml:space="preserve">Entre 50 y 100 SMLMV </t>
  </si>
  <si>
    <t>Moderado</t>
  </si>
  <si>
    <t>La actividad que conlleva el riesgo se ejecuta de 24 a 500 veces por año</t>
  </si>
  <si>
    <t>Media</t>
  </si>
  <si>
    <t>Usuarios, productos y practicas</t>
  </si>
  <si>
    <t xml:space="preserve">Entre 100 y 500 SMLMV </t>
  </si>
  <si>
    <t>Mayor</t>
  </si>
  <si>
    <t>La actividad que conlleva el riesgo se ejecuta mínimo 500 veces al año y máximo 5000 veces por año</t>
  </si>
  <si>
    <t>Alta</t>
  </si>
  <si>
    <t xml:space="preserve">Mayor a 500 SMLMV </t>
  </si>
  <si>
    <t>Catastrófico</t>
  </si>
  <si>
    <t>La actividad que conlleva el riesgo se ejecuta más de 5000 veces por año</t>
  </si>
  <si>
    <t>Muy Alta</t>
  </si>
  <si>
    <t>El riesgo afecta la imagen de alguna área de la organización</t>
  </si>
  <si>
    <t>El riesgo afecta la imagen de la entidad internamente, de conocimiento general, nivel interno, de junta directiva y accionistas y/o de proveedores</t>
  </si>
  <si>
    <t>Impacto</t>
  </si>
  <si>
    <t>El riesgo afecta la imagen de la entidad con algunos usuarios de relevancia frente al logro de los objetivos</t>
  </si>
  <si>
    <t>Tipo Control</t>
  </si>
  <si>
    <t>El riesgo afecta la imagen de  la entidad con efecto publicitario sostenido a nivel de sector administrativo, nivel departamental o municipal</t>
  </si>
  <si>
    <t>El riesgo afecta la imagen de la entidad a nivel nacional, con efecto publicitarios sostenible a nivel país</t>
  </si>
  <si>
    <t>Preventivo</t>
  </si>
  <si>
    <t>Detectivo</t>
  </si>
  <si>
    <t>PROBABILIDAD</t>
  </si>
  <si>
    <t>CONCATE</t>
  </si>
  <si>
    <t>EVALUCIÓN</t>
  </si>
  <si>
    <t>Correctivo</t>
  </si>
  <si>
    <t>Bajo</t>
  </si>
  <si>
    <t>TRATAMIENTO</t>
  </si>
  <si>
    <t>Aceptar (Asumir)</t>
  </si>
  <si>
    <t>Alto</t>
  </si>
  <si>
    <t>Evitar</t>
  </si>
  <si>
    <t>Reducir (Mitigar)</t>
  </si>
  <si>
    <t>Compartir</t>
  </si>
  <si>
    <t xml:space="preserve">SELECCIONE EL NOMBRE PROCESO </t>
  </si>
  <si>
    <t>OBJETIVO PROCESO</t>
  </si>
  <si>
    <t>RESPONSABLE</t>
  </si>
  <si>
    <t>1. Gestión Estratégica</t>
  </si>
  <si>
    <t>Definir el marco estratégico y orientar la gestión de la Caja de la Vivienda Popular, con el fin de asegurar el cumplimiento de la misionalidad y de los objetivos establecidos en el Plan de Desarrollo Distrital, mediante la formulación y aplicación de lineamientos y metodologías que permitan articular y desarrollar los procesos de planeación, ejecución, seguimiento y control; para la mejora continua, la transparencia y democratización de la información pública,  la participación incidente de la ciudadanía, y la satisfacción de las necesidades y demandas de los grupos de valor.</t>
  </si>
  <si>
    <t xml:space="preserve">Jefe Oficina Asesora de Planeación </t>
  </si>
  <si>
    <t>2. Gestión de Comunicaciones</t>
  </si>
  <si>
    <t>Atender las solicitudes de comunicación de los diferentes programas misionales y demás áreas de la CVP, mediante la divulgación oportuna de la información, actividades, proyectos y la gestión institucional que impacta al público interno y externo, con el propósito de mantener una adecuada comunicación organizacional que facilite el desarrollo de los procesos, las relaciones interpersonales, en aras de promover la transparencia, la participación ciudadana y la responsabilidad social.</t>
  </si>
  <si>
    <t xml:space="preserve">Jefe Oficina Asesora de Comunicaciones </t>
  </si>
  <si>
    <t>3. Prevención del Daño Antijurídico y Representación Judicial</t>
  </si>
  <si>
    <t>Prevenir y controlar la comisión de acciones u omisiones que puedan dar lugar a daños antijurídicos a través del análisis histórico de la información, la generación e implementación de controles y la ejecución del respectivo seguimiento, con el propósito de defender los intereses de la CVP.</t>
  </si>
  <si>
    <t xml:space="preserve">Director Jurídico </t>
  </si>
  <si>
    <t>4. Reasentamientos</t>
  </si>
  <si>
    <t>Reasentar hogares estratos 1 y 2 que se encuentran ubicados en zonas de alto riesgo no mitigable, recomendadas por el IDIGER y/o los ordenados mediante sentencias judiciales o actos administrativos y adquirir los predios y/o mejoras de acuerdo con la normatividad vigente.</t>
  </si>
  <si>
    <t>Director de Reasentamientos</t>
  </si>
  <si>
    <t>5. Mejoramiento de Vivienda</t>
  </si>
  <si>
    <t>Ejecutar la política pública de mejoramiento de vivienda aplicando los instrumentos establecidos por la Secretaría Distrital del Hábitat, a través de la prestación de asistencia técnica, social, financiera y jurídica, para el reconocimiento de viviendas en los barrios que hayan sido legalizadas urbanísticamente y/o para el mejoramiento de las condiciones constructivas y/o de habitabilidad de estas viviendas.</t>
  </si>
  <si>
    <t>Director de Mejoramiento de Vivienda</t>
  </si>
  <si>
    <t>Extremo</t>
  </si>
  <si>
    <t xml:space="preserve">6. Mejoramiento de Barrios </t>
  </si>
  <si>
    <t>Ejecutar las intervenciones de espacio público priorizadas por la Secretaria Distrital del Hábitat en los barrios legalizados ubicados en las UPZ de mejoramiento integral con los recursos asignados, a través de la planificación, formulación, ejecución, liquidación y estabilidad y sostenibilidad de las obras, para contribuir al Programa de Mejoramiento Integral de Barrios.</t>
  </si>
  <si>
    <t>Director de Mejoramiento de Barrios</t>
  </si>
  <si>
    <t>7. Urbanizaciones y Titulación</t>
  </si>
  <si>
    <t>Titular predios de estrato 1 y 2 y contribuir al saneamiento del Espacio Público en la Ciudad Bogotá D.C. mediante el acompañamiento técnico, jurídico y social a las familias asentadas en predios públicos o privados, ocupados ilegalmente; así mismo generar y realizar el cierre de proyectos urbanísticos para vivienda VIP, en predios de la CVP, con el fin de lograr la obtención del título de propiedad y concretar la entrega de zonas de cesión obligatorias, cumpliendo los requisitos exigidos en la ley.</t>
  </si>
  <si>
    <t>Director de Urbanizaciones y Titulación</t>
  </si>
  <si>
    <t>8. Servicio al Ciudadano</t>
  </si>
  <si>
    <t>Atender, identificar, registrar, informar y direccionar a la ciudadanía sobre los trámites y servicios a los que pueden acceder, en torno a los programas que desarrolla la Caja de la Vivienda Popular, a través de los canales de atención dispuestos por la entidad, con el propósito de medir y evaluar el grado de satisfacción de los usuarios sobre los servicios prestados por la CVP y realizar el seguimiento y control a las PQRSD que ingresan a la entidad.</t>
  </si>
  <si>
    <t>Director de Gestión Corporativa</t>
  </si>
  <si>
    <t>9.Gestión_Administrativa</t>
  </si>
  <si>
    <t>Administrar de manera eficiente y eficaz la infraestructura física, los bienes y servicios que requieran todos los procesos de la entidad como apoyo a su gestión, garantizando que se encuentren en óptimas condiciones para el cumplimiento y desarrollo de sus funciones.</t>
  </si>
  <si>
    <t xml:space="preserve">Subdirector Administrativo </t>
  </si>
  <si>
    <t>10. Gestión Financiera</t>
  </si>
  <si>
    <t>Programar, registrar y controlar los recursos financieros de la Entidad, mediante la aplicación de herramientas y procedimientos financieros que permitan garantizar la calidad, confiabilidad, razonabilidad y oportunidad de la gestión presupuestal, tesoral, pagos y contable para el cumplimiento de los objetivos de la Entidad</t>
  </si>
  <si>
    <t>Subdirector Financiero</t>
  </si>
  <si>
    <t>11. Gestión Documental</t>
  </si>
  <si>
    <t>Garantizar la disponibilidad de la información contenida en los documentos de archivo de las dependencias de la Caja de la Vivienda Popular.</t>
  </si>
  <si>
    <t>12. Gestión del Talento Humano</t>
  </si>
  <si>
    <t>Gestionar, administrar y realizar planes, programas y acciones para el desarrollo del talento humano que fortalezcan sus competencias y el mejoramiento de las condiciones de trabajo, con el propósito de lograr la satisfacción personal y el fortalecimiento institucional para el cumplimiento de la misión y funciones de la Entidad.</t>
  </si>
  <si>
    <t>13. Adquisición de Bienes y Servicios</t>
  </si>
  <si>
    <t>Coordinar la adquisición de los bienes y servicios necesarios en la Caja de la Vivienda Popular, según la normatividad contractual legal vigente.</t>
  </si>
  <si>
    <t>14. Gestión Tecnología de la Información y Comunicaciones</t>
  </si>
  <si>
    <t>Generar e implementar soluciones tecnológicas que permitan proveer de forma oportuna, eficiente y transparente, las herramientas de tecnología de la información necesarias para el cumplimiento de los fines de la Cajade la Vivienda Popular , asi como formular lineamientos de estándares y buenas practicas para el manejo de las herramientas tecnologicas y los sistemas de información de la Entidad.</t>
  </si>
  <si>
    <t>Jefe Oficina de Tecnologías de la Información y las Comunicaciones</t>
  </si>
  <si>
    <t xml:space="preserve">15. Gestión del Control Disciplinario Interno </t>
  </si>
  <si>
    <t>Adelantar el proceso disciplinario para establecer la responsabilidad disciplinaria de los servidores y ex servidores de la Caja de la Vivienda Popular, originadas en el incumplimiento del ejercicio de sus funciones y deberes, extralimitación en el ejercicio de derechos y prohibiciones, y violación del régimen de inhabilidades, incompatibilidades, impedimentos y conflicto de intereses.</t>
  </si>
  <si>
    <t>16. Evaluación de la Gestión</t>
  </si>
  <si>
    <t>Medir y evaluar la eficiencia, eficacia y economía de los controles y del Sistema de Control Interno, a través de la aplicación de instrumentos, metodologías de seguimiento y el marco internacional para la práctica profesional de auditoría, con el propósito de contribuir con el mejoramiento continuo y determinar la efectividad de los controles para favorecer la consecución de los objetivos de la entidad, asesorando a la Alta Dirección en la continuidad de la gestión y recomendar las mejoras pertinentes al sistema.</t>
  </si>
  <si>
    <t xml:space="preserve">Asesor de Control Interno </t>
  </si>
  <si>
    <t>Seleccione estado de actividad</t>
  </si>
  <si>
    <t xml:space="preserve">Finalizado </t>
  </si>
  <si>
    <t>En Curso</t>
  </si>
  <si>
    <t>Seleccione la periodicidad</t>
  </si>
  <si>
    <t>Diario</t>
  </si>
  <si>
    <t>Semanal</t>
  </si>
  <si>
    <t>Mensual</t>
  </si>
  <si>
    <t>Bimestral</t>
  </si>
  <si>
    <t xml:space="preserve">Trimestral </t>
  </si>
  <si>
    <t>Cuatrimestral</t>
  </si>
  <si>
    <t>Semestral</t>
  </si>
  <si>
    <t>Anual</t>
  </si>
  <si>
    <t>Cada vez que se requiera</t>
  </si>
  <si>
    <t>Matriz Mapa de Riesgos de Gestión</t>
  </si>
  <si>
    <t>La CVP define y actualiza su instrumento de riesgos de gestión con el propósito de facilitar el ejercicio de identificación, análisis, evaluación y seguimiento de los riesgos de gestión a los cuales se encuentra expuesta la entidad, el presente formato desarrolla un esquema completo acorde con los contenidos metodológicos de la Guía para la Administración del Riesgo y el diseño de controles V5, y adaptado a la POLÍTICA DE ADMINISTRACIÓN DEL RIESGO definida por la Entidad.</t>
  </si>
  <si>
    <t>Orientaciones Generales</t>
  </si>
  <si>
    <t>Antes de iniciar con el diligenciamiento de la información en la matriz, se requiere haber avanzado en el análisis del proceso, su objetivo, alcance, actividades clave (Caracterización), considere los lineamientos establecidos en la Política de Riesgos de la CVP.</t>
  </si>
  <si>
    <r>
      <rPr>
        <sz val="10"/>
        <color theme="1"/>
        <rFont val="Arial"/>
        <family val="2"/>
      </rPr>
      <t xml:space="preserve">El archivo contiene las siguientes hojas:
-   </t>
    </r>
    <r>
      <rPr>
        <b/>
        <sz val="10"/>
        <color theme="1"/>
        <rFont val="Arial"/>
        <family val="2"/>
      </rPr>
      <t>Hoja 1 Instructivo</t>
    </r>
    <r>
      <rPr>
        <sz val="10"/>
        <color theme="1"/>
        <rFont val="Arial"/>
        <family val="2"/>
      </rPr>
      <t xml:space="preserve">
 -  </t>
    </r>
    <r>
      <rPr>
        <b/>
        <sz val="10"/>
        <color theme="1"/>
        <rFont val="Arial"/>
        <family val="2"/>
      </rPr>
      <t xml:space="preserve">Hoja "208-PLA-Ft-78 Mapa Gestión: </t>
    </r>
    <r>
      <rPr>
        <sz val="10"/>
        <color theme="1"/>
        <rFont val="Arial"/>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</si>
  <si>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</si>
  <si>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</si>
  <si>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Nro.</t>
  </si>
  <si>
    <t>Corresponde al número único que se le asigna a cada uno de los riesgos. Permite definir un consecutivo de riesgos.</t>
  </si>
  <si>
    <t>Proceso</t>
  </si>
  <si>
    <t>Utilice la lista de despliegue que se encuentra parametrizada. Seleccione el nombre del proceso al cual se le identificarán y valorarán los riesgos.</t>
  </si>
  <si>
    <t>Objetivo</t>
  </si>
  <si>
    <t>Este campo es automático y corresponde al objetivo del proceso seleccionado.</t>
  </si>
  <si>
    <t>Responsable</t>
  </si>
  <si>
    <t>Utilice la lista de despliegue que se encuentra parametrizada. Seleccione el nombre del responsable del proceso al que se le identificarán y valorarán los riesgos.</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</si>
  <si>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</si>
  <si>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</si>
  <si>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</si>
  <si>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Descripción del Riesgo</t>
  </si>
  <si>
    <r>
      <rPr>
        <sz val="10"/>
        <color theme="1"/>
        <rFont val="Arial"/>
        <family val="2"/>
      </rPr>
      <t xml:space="preserve">Consolida o resume los análisis sobre impacto + causa inmediata + causa raíz, permitiendo contar con una redacción clara y concreta del riesgo identificado. Tenga en cuenta la estructura de alto nivel establecida en al guía, inicia con </t>
    </r>
    <r>
      <rPr>
        <b/>
        <sz val="10"/>
        <color rgb="FFE36C09"/>
        <rFont val="Arial"/>
        <family val="2"/>
      </rPr>
      <t>POSIBILIDAD DE + Impacto para la entidad (Qué) + Causa Inmediata (Cómo) + Causa Raíz (Por qué)</t>
    </r>
  </si>
  <si>
    <t>Clasificación del Riesgo</t>
  </si>
  <si>
    <t>Utilice la lista de despliegue que se encuentra parametrizada, le aparecerán las opciones: i)Daños Activos Físicos, ii)Ejecución y Administración de procesos, iii)Fallas Tecnológicas, iv)Relaciones Laborales, v)Usuarios, productos y practicas organizacionales.</t>
  </si>
  <si>
    <t>Frecuencia con la cual se lleva a cabo la actividad</t>
  </si>
  <si>
    <t>Defina el # de veces que se ejecuta la actividad durante el año, (Recuerde la probabilidad e ocurrencia del riesgo se define como el No. de veces que se pasa por el punto de riesgo en el periodo de 1 año). La matriz automáticamente hará el cálculo para el nivel de probabilidad inherente.</t>
  </si>
  <si>
    <t>Probabilidad Inherente</t>
  </si>
  <si>
    <t>Teniendo en cuenta la información ingresada en el campo de Frecuencia con la cual se lleva a cabo la actividad, la matriz esta parametrizada para atribuir la zona de calor donde esta ubicada.</t>
  </si>
  <si>
    <t>Probabilidad Inherente (%)</t>
  </si>
  <si>
    <t>Teniendo en cuenta la información ingresada en el campo de Frecuencia con la cual se lleva a cabo la actividad, la matriz esta parametrizada para atribuir el (%) correspondiente de acuerdo a la tabla de probabilidad</t>
  </si>
  <si>
    <t>Criterios de Impacto</t>
  </si>
  <si>
    <t>Utilice la lista de despliegue que se encuentra parametrizada, le aparecerán las opciones de la tabla de Impacto. La matriz automáticamente hará el cálculo para el nivel de impacto inherente</t>
  </si>
  <si>
    <t>Zona de Riesgo Inherente</t>
  </si>
  <si>
    <t>Teniendo en cuenta que ingresó la información de PROBABILIDAD e IMPACTO, la matriz automáticamente hará el cálculo para la zona de riesgo inherente</t>
  </si>
  <si>
    <t>No. Control</t>
  </si>
  <si>
    <t>Corresponde al número único asignado para cada control dentro de cada riesgo</t>
  </si>
  <si>
    <t>Descripción del Control</t>
  </si>
  <si>
    <r>
      <rPr>
        <sz val="10"/>
        <color theme="1"/>
        <rFont val="Arial"/>
        <family val="2"/>
      </rPr>
      <t xml:space="preserve">Recuerde que el control se define como la medida que permite reducir o mitigar un riesgo. Defina el control (es) que atacan la causa raíz del riesgo, considere la estructura explicada en la guía: </t>
    </r>
    <r>
      <rPr>
        <b/>
        <sz val="10"/>
        <color rgb="FFE36C09"/>
        <rFont val="Arial"/>
        <family val="2"/>
      </rPr>
      <t>Responsable de ejecutar el control + Acción + Complemento</t>
    </r>
  </si>
  <si>
    <t>Afectación</t>
  </si>
  <si>
    <t>Esta casilla no se diligencia, depende de la selección en la columna "Tipo"</t>
  </si>
  <si>
    <r>
      <rPr>
        <b/>
        <sz val="10"/>
        <color theme="1"/>
        <rFont val="Arial"/>
        <family val="2"/>
      </rPr>
      <t xml:space="preserve">ATRIBUTOS EFICIENCIA
</t>
    </r>
    <r>
      <rPr>
        <sz val="10"/>
        <color theme="1"/>
        <rFont val="Arial"/>
        <family val="2"/>
      </rPr>
      <t>Tipo</t>
    </r>
  </si>
  <si>
    <t>Utilice la lista de despliegue que se encuentra parametrizada, le aparecerán las opciones: i)Preventivo, ii)Detectivo, iii)Correctivo.</t>
  </si>
  <si>
    <r>
      <rPr>
        <b/>
        <sz val="10"/>
        <color theme="1"/>
        <rFont val="Arial"/>
        <family val="2"/>
      </rPr>
      <t xml:space="preserve">ATRIBUTOS EFICIENCIA
</t>
    </r>
    <r>
      <rPr>
        <sz val="10"/>
        <color theme="1"/>
        <rFont val="Arial"/>
        <family val="2"/>
      </rPr>
      <t>Implementación</t>
    </r>
  </si>
  <si>
    <t>Utilice la lista de despliegue que se encuentra parametrizada, le aparecerán las opciones: i)Automático, ii)Manual.</t>
  </si>
  <si>
    <r>
      <rPr>
        <b/>
        <sz val="10"/>
        <color theme="1"/>
        <rFont val="Arial"/>
        <family val="2"/>
      </rPr>
      <t xml:space="preserve">ATRIBUTOS INFORMATIVOS
</t>
    </r>
    <r>
      <rPr>
        <sz val="10"/>
        <color theme="1"/>
        <rFont val="Arial"/>
        <family val="2"/>
      </rPr>
      <t>Documentación</t>
    </r>
  </si>
  <si>
    <t>Utilice la lista de despliegue que se encuentra parametrizada, le aparecerán las opciones: i)Documentado, ii)Sin documentar.</t>
  </si>
  <si>
    <r>
      <rPr>
        <b/>
        <sz val="10"/>
        <color theme="1"/>
        <rFont val="Arial"/>
        <family val="2"/>
      </rPr>
      <t xml:space="preserve">ATRIBUTOS INFORMATIVOS
</t>
    </r>
    <r>
      <rPr>
        <sz val="10"/>
        <color theme="1"/>
        <rFont val="Arial"/>
        <family val="2"/>
      </rPr>
      <t>Frecuencia</t>
    </r>
  </si>
  <si>
    <t>Utilice la lista de despliegue que se encuentra parametrizada, le aparecerán las opciones: i)Continua, ii)Aleatoria.</t>
  </si>
  <si>
    <r>
      <rPr>
        <b/>
        <sz val="10"/>
        <color theme="1"/>
        <rFont val="Arial"/>
        <family val="2"/>
      </rPr>
      <t xml:space="preserve">ATRIBUTOS INFORMATIVOS
</t>
    </r>
    <r>
      <rPr>
        <sz val="10"/>
        <color theme="1"/>
        <rFont val="Arial"/>
        <family val="2"/>
      </rPr>
      <t>Evidencia</t>
    </r>
  </si>
  <si>
    <t>Utilice la lista de despliegue que se encuentra parametrizada, le aparecerán las opciones: i)Con Registro, ii) Sin Registro.</t>
  </si>
  <si>
    <r>
      <rPr>
        <b/>
        <sz val="10"/>
        <color theme="1"/>
        <rFont val="Arial"/>
        <family val="2"/>
      </rPr>
      <t xml:space="preserve">ATRIBUTOS EFICIENCIA
</t>
    </r>
    <r>
      <rPr>
        <sz val="10"/>
        <color theme="1"/>
        <rFont val="Arial"/>
        <family val="2"/>
      </rPr>
      <t>Calificación Controles</t>
    </r>
  </si>
  <si>
    <t>La matriz automáticamente hará el cálculo para el control analizado</t>
  </si>
  <si>
    <t>Probabilidad Residual (%)</t>
  </si>
  <si>
    <t>Teniendo en cuenta la información calculada en la probabilidad inherente y los controles aplicados para el riesgo, la matriz esta parametrizada para atribuir el (%) correspondiente de acuerdo a la tabla de probabilidad</t>
  </si>
  <si>
    <t>Probabilidad Residual Final</t>
  </si>
  <si>
    <t>Teniendo en cuenta la información calculada en la probabilidad inherente y los controles aplicados para el riesgo, la matriz esta parametrizada para atribuir la zona de calor donde esta ubicada.</t>
  </si>
  <si>
    <t>Impacto Residual Final</t>
  </si>
  <si>
    <t>Teniendo en cuenta la información seleccionada en el impacto inherente y los controles aplicados para el riesgo, la matriz esta parametrizada para atribuir la zona de calor donde esta ubicada.</t>
  </si>
  <si>
    <t>Impacto Residual Final (%)</t>
  </si>
  <si>
    <t>Teniendo en cuenta la información seleccionada en el impacto inherente y los controles aplicados para el riesgo, la matriz esta parametrizada para atribuir el (%) correspondiente de acuerdo a la tabla de probabilidad</t>
  </si>
  <si>
    <t>Zona de Riesgo Final</t>
  </si>
  <si>
    <r>
      <rPr>
        <sz val="10"/>
        <color theme="1"/>
        <rFont val="Arial"/>
        <family val="2"/>
      </rPr>
      <t>La matriz automáticamente hará el cálculo, acorde con el control o controles definidos con sus atributos analizados, lo que permitirá establecer el</t>
    </r>
    <r>
      <rPr>
        <b/>
        <sz val="10"/>
        <color rgb="FFE36C09"/>
        <rFont val="Arial"/>
        <family val="2"/>
      </rPr>
      <t xml:space="preserve"> nivel de riesgo inherente</t>
    </r>
  </si>
  <si>
    <t>Tratamiento</t>
  </si>
  <si>
    <t>Utilice la lista de despliegue que se encuentra parametrizada, le aparecerán las opciones: i)Aceptar, ii)Evitar, iii)Reducir (compartir), iv)Reducir (mitigar).</t>
  </si>
  <si>
    <r>
      <rPr>
        <b/>
        <sz val="10"/>
        <color theme="1"/>
        <rFont val="Arial"/>
        <family val="2"/>
      </rPr>
      <t xml:space="preserve">Plan de Acción
</t>
    </r>
    <r>
      <rPr>
        <sz val="10"/>
        <color theme="1"/>
        <rFont val="Arial"/>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</si>
  <si>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tercerización), indicando información relevante. </t>
  </si>
  <si>
    <t>Responsable*</t>
  </si>
  <si>
    <t>Ingrese el encargado de la ejecución real de la actividad de control de tratamiento del riesgo (en este campo solo deben ingresar cargos dentro de la entidad, no nombres propios, ni contratos de contratistas) puede ser un delegado definido por el responsable.</t>
  </si>
  <si>
    <t>Fecha Inicio*</t>
  </si>
  <si>
    <t>Fecha en la cual inicia la aplicación de la actividad de control de tratamiento</t>
  </si>
  <si>
    <t>Fecha Finalización*</t>
  </si>
  <si>
    <t>Fecha en la cual finaliza la aplicación de la actividad de control de tratamiento</t>
  </si>
  <si>
    <t>Soporte / Evidencia</t>
  </si>
  <si>
    <t>Describa cual es la evidencia que soporta la aplicación del control definido</t>
  </si>
  <si>
    <t>Indicador*</t>
  </si>
  <si>
    <t>Defina el indicador o métrica numérica que permitirá definir las posibles desviaciones o el cumplimiento del objetivo de la actividad de control de tratamiento del riesgo.</t>
  </si>
  <si>
    <t>Estado</t>
  </si>
  <si>
    <t>Utilice la lista de despliegue que se encuentra parametrizada, le aparecerán las opciones: i)Finalizado, ii)En curso, la selección en este caso dependerá de las acciones del plan que se hayan establecido en cada caso.</t>
  </si>
  <si>
    <t>Contingencia*</t>
  </si>
  <si>
    <t>Defina la acción que se debe desarrollar ante un posible evento de materialización del riesgo. Esta debe ser la acción inmediata que hará el proceso una vez identifique la materialización de su riesgo.</t>
  </si>
  <si>
    <r>
      <rPr>
        <sz val="10"/>
        <color theme="1"/>
        <rFont val="Arial"/>
        <family val="2"/>
      </rPr>
      <t xml:space="preserve"> - </t>
    </r>
    <r>
      <rPr>
        <b/>
        <sz val="10"/>
        <color theme="1"/>
        <rFont val="Arial"/>
        <family val="2"/>
      </rPr>
      <t xml:space="preserve"> Hoja "Tabla de probabilidad": </t>
    </r>
    <r>
      <rPr>
        <sz val="10"/>
        <color theme="1"/>
        <rFont val="Arial"/>
        <family val="2"/>
      </rPr>
      <t>Tabla referente para todos los cálculos (no se diligencia)</t>
    </r>
  </si>
  <si>
    <r>
      <rPr>
        <sz val="10"/>
        <color theme="1"/>
        <rFont val="Arial"/>
        <family val="2"/>
      </rPr>
      <t xml:space="preserve"> - </t>
    </r>
    <r>
      <rPr>
        <b/>
        <sz val="10"/>
        <color theme="1"/>
        <rFont val="Arial"/>
        <family val="2"/>
      </rPr>
      <t xml:space="preserve"> Hoja "Tabla de Impacto": </t>
    </r>
    <r>
      <rPr>
        <sz val="10"/>
        <color theme="1"/>
        <rFont val="Arial"/>
        <family val="2"/>
      </rPr>
      <t>Tabla referente para todos los cálculos (no se diligencia)</t>
    </r>
  </si>
  <si>
    <t>Tabla Criterios para definir el nivel de probabilidad</t>
  </si>
  <si>
    <t>Tabla Criterios para definir el nivel de probabilidad (Residual)</t>
  </si>
  <si>
    <t>Zona</t>
  </si>
  <si>
    <t>MAPA DE RIESGOS DE GESTIÓN 
CAJA DE LA VIVIENDA POPULAR</t>
  </si>
  <si>
    <r>
      <rPr>
        <b/>
        <sz val="16"/>
        <color theme="1"/>
        <rFont val="Arial"/>
        <family val="2"/>
      </rPr>
      <t xml:space="preserve">Código: </t>
    </r>
    <r>
      <rPr>
        <sz val="16"/>
        <color theme="1"/>
        <rFont val="Arial"/>
        <family val="2"/>
      </rPr>
      <t>208-PLA-Ft-78</t>
    </r>
  </si>
  <si>
    <r>
      <rPr>
        <b/>
        <sz val="16"/>
        <color theme="1"/>
        <rFont val="Arial"/>
        <family val="2"/>
      </rPr>
      <t xml:space="preserve">Versión: </t>
    </r>
    <r>
      <rPr>
        <sz val="16"/>
        <color theme="1"/>
        <rFont val="Arial"/>
        <family val="2"/>
      </rPr>
      <t>9</t>
    </r>
  </si>
  <si>
    <r>
      <rPr>
        <b/>
        <sz val="16"/>
        <color theme="1"/>
        <rFont val="Arial"/>
        <family val="2"/>
      </rPr>
      <t xml:space="preserve">Vigente desde: </t>
    </r>
    <r>
      <rPr>
        <sz val="16"/>
        <color theme="1"/>
        <rFont val="Arial"/>
        <family val="2"/>
      </rPr>
      <t>08/11/2024</t>
    </r>
  </si>
  <si>
    <t>Fecha de Actualización:  31/10/2025    _Versión  02</t>
  </si>
  <si>
    <t>Identificación del riesgo</t>
  </si>
  <si>
    <t>Análisis del riesgo inherente</t>
  </si>
  <si>
    <t>Evaluación del riesgo - Valoración de los controles</t>
  </si>
  <si>
    <t>Evaluación del riesgo - Nivel del riesgo residual</t>
  </si>
  <si>
    <t>Plan de Acción</t>
  </si>
  <si>
    <t>MONITOREO 1ER CUATRIMESTRE
1RA LÍNEA DE DEFENSA (LÍDER DEL PROCESO)</t>
  </si>
  <si>
    <t>SEGUIMIENTO 1ER CUATRIMESTRE
2DA LÍNEA DE DEFENSA (OFICINA ASESORA DE PLANEACIÓN)</t>
  </si>
  <si>
    <t>EVALUACIÓN 1ER CUATRIMESTRE
3RA LÍNEA DE DEFENSA (ASESOR CONTROL INTERNO )</t>
  </si>
  <si>
    <t>MONITOREO 2DO CUATRIMESTRE
1RA LÍNEA DE DEFENSA (LÍDER DEL PROCESO)</t>
  </si>
  <si>
    <t>SEGUIMIENTO 2DO CUATRIMESTRE
2DA LÍNEA DE DEFENSA (OFICINA ASESORA DE PLANEACIÓN)</t>
  </si>
  <si>
    <t>EVALUACIÓN 2DO CUATRIMESTRE
3RA LÍNEA DE DEFENSA (ASESOR CONTROL INTERNO )</t>
  </si>
  <si>
    <t>MONITOREO 3ER CUATRIMESTRE
1RA LÍNEA DE DEFENSA (LÍDER DEL PROCESO)</t>
  </si>
  <si>
    <t>SEGUIMIENTO 3ER CUATRIMESTRE
2DA LÍNEA DE DEFENSA (OFICINA ASESORA DE PLANEACIÓN)</t>
  </si>
  <si>
    <t>EVALUACIÓN 3ER CUATRIMESTRE
3RA LÍNEA DE DEFENSA (ASESOR CONTROL INTERNO )</t>
  </si>
  <si>
    <t xml:space="preserve">Responsable </t>
  </si>
  <si>
    <t>Impacto*</t>
  </si>
  <si>
    <t>Causas</t>
  </si>
  <si>
    <t>Riesgo</t>
  </si>
  <si>
    <t>Consecuencia</t>
  </si>
  <si>
    <r>
      <rPr>
        <b/>
        <sz val="16"/>
        <color theme="0"/>
        <rFont val="Arial"/>
        <family val="2"/>
      </rPr>
      <t xml:space="preserve">Frecuencia con la cual se realiza la actividad*
</t>
    </r>
    <r>
      <rPr>
        <i/>
        <sz val="16"/>
        <color rgb="FFFFFFFF"/>
        <rFont val="Arial"/>
        <family val="2"/>
      </rPr>
      <t xml:space="preserve">
¿Cuándo puede suceder?</t>
    </r>
  </si>
  <si>
    <r>
      <rPr>
        <b/>
        <sz val="16"/>
        <color theme="0"/>
        <rFont val="Arial"/>
        <family val="2"/>
      </rPr>
      <t xml:space="preserve">Criterios de impacto*
</t>
    </r>
    <r>
      <rPr>
        <i/>
        <sz val="16"/>
        <color rgb="FFFFFFFF"/>
        <rFont val="Arial"/>
        <family val="2"/>
      </rPr>
      <t xml:space="preserve">
¿Qué consecuencias puede tener su materialización?</t>
    </r>
  </si>
  <si>
    <t>Impacto 
Inherente</t>
  </si>
  <si>
    <t>evalúa</t>
  </si>
  <si>
    <t>No. Control*</t>
  </si>
  <si>
    <t>Descripción del Control*</t>
  </si>
  <si>
    <t>Atributos</t>
  </si>
  <si>
    <t>Criterio de Evaluación CONTROL</t>
  </si>
  <si>
    <t>Fortaleza del Control</t>
  </si>
  <si>
    <t>Tratamiento*</t>
  </si>
  <si>
    <t>Plan de Acción*</t>
  </si>
  <si>
    <t>Periodicidad*</t>
  </si>
  <si>
    <t>Soporte / Evidencia*</t>
  </si>
  <si>
    <t>Estado*</t>
  </si>
  <si>
    <t>Tipo*</t>
  </si>
  <si>
    <t>Calificación</t>
  </si>
  <si>
    <t>Implementación*</t>
  </si>
  <si>
    <t>Documentación*</t>
  </si>
  <si>
    <t>Frecuencia*</t>
  </si>
  <si>
    <t>Evidencia*</t>
  </si>
  <si>
    <t>Calificación Controles</t>
  </si>
  <si>
    <t>Promedio calificación controles</t>
  </si>
  <si>
    <t>Peso</t>
  </si>
  <si>
    <t>Segregación y autoridad*</t>
  </si>
  <si>
    <t>Propósito*</t>
  </si>
  <si>
    <t>Como se realiza la actividad de control*</t>
  </si>
  <si>
    <t>Que pasa con las observaciones o desviaciones*</t>
  </si>
  <si>
    <t>Evidencia de la ejecución del control*</t>
  </si>
  <si>
    <t>SUMA</t>
  </si>
  <si>
    <t>Promedio SUMA</t>
  </si>
  <si>
    <t>Eficacia de los controles
(SI / NO)</t>
  </si>
  <si>
    <t>Seguimiento Control</t>
  </si>
  <si>
    <t>Nombre de la Evidencia del Control (Nombre con el cual es cargada en la carpeta de evidencias)</t>
  </si>
  <si>
    <t>Seguimiento Actividad de Plan de Acciòn</t>
  </si>
  <si>
    <t xml:space="preserve">Resultado Indicador Plan de tratamiento del riesgo
 (Columna BL) </t>
  </si>
  <si>
    <t>Nombre del Archivo que contiene la evidencia</t>
  </si>
  <si>
    <t>¿Se materializó el riesgo?
(SI/NO)</t>
  </si>
  <si>
    <t>Descripción de la materialización del riesgo</t>
  </si>
  <si>
    <t>Acciones generadas en la materialización del riesgo</t>
  </si>
  <si>
    <t>Fecha de Monitoreo</t>
  </si>
  <si>
    <t>ESTADO DEL CONTROL</t>
  </si>
  <si>
    <t>OBSERVACIÓN DE LA ACTIVIDAD</t>
  </si>
  <si>
    <t>RESULTADO DEL INDICADOR DE LA ACTIVIDAD</t>
  </si>
  <si>
    <t>ESTADO DE LA ACTIVIDAD</t>
  </si>
  <si>
    <t>Fecha de Seguimiento</t>
  </si>
  <si>
    <t>Efictividad de los controles
(SI / NO)</t>
  </si>
  <si>
    <t>OBSERVACIÓN DEL CONTROL</t>
  </si>
  <si>
    <t>OBSERVACIÓN DE LA ACTIVIDAD DE TRATAMIENTO</t>
  </si>
  <si>
    <t>ESTADO DE LA ACCIÓN DE TRATAMIENTO</t>
  </si>
  <si>
    <t>% DE AVANCE DE LA ACTIVIDAD DE TRATAMIENTO</t>
  </si>
  <si>
    <t>Desconocimiento del Sistema Integrado de Gestión
 Baja divulgación del Sistema Integrado de Gestión
 Indisponibilidad en el acceso de la información.</t>
  </si>
  <si>
    <t xml:space="preserve">
Posibilidad de afectación de la memoria institucional, debido a la baja apropiación del Sistema Integrado de Gestión, por la deficiente administración y custodia de los documentos y al incumplimiento de los lineamientos normativos. 
</t>
  </si>
  <si>
    <t xml:space="preserve">Investigaciones y sanciones
Hallazgos de los entes de control
Ineficiencia en la oportunidad de la información
Pérdida de la memoria institucional
Afectación en la gestión y desempeño de la entidad.
 Perdida de imagen institucional </t>
  </si>
  <si>
    <t>El responsable del proceso o a quien se le designe el desarrollo de la actividad debe actualizar, cada vez que se requiera, el Listado Maestro de Documentos y solicitar la publicación de la información actualizada en la carpeta de Calidad y, si aplica, en la Página Web de la entidad, con el fin de garantizar la disponibilidad y el acceso a la documentación del Sistema de Gestión, acorde a los requerimientos de los responsables de procesos. El listado maestro de documentos contiene la actualización de las solicitudes de modificación y actualización realizadas en el mes. Mediante correo electrónico al líder del proceso, se confirma la publicación de la información y se reitera la responsabilidad por parte del líder del proceso de la revisión de los contenidos publicados y su socialización, con el propósito de garantizar la disponibilidad y el acceso a la documentación del Sistema de Gestión.En los eventos que se no se pueda ejecutar el control se deberá solicitar ante la oficina TIC, una backup del listado maestro de documentos del ultimo mes.</t>
  </si>
  <si>
    <t>Manual</t>
  </si>
  <si>
    <t>Documentado</t>
  </si>
  <si>
    <t>Continua</t>
  </si>
  <si>
    <t>Con Registro</t>
  </si>
  <si>
    <t>Asignado</t>
  </si>
  <si>
    <t>Adecuado</t>
  </si>
  <si>
    <t>Oportuna</t>
  </si>
  <si>
    <t>Prevenir</t>
  </si>
  <si>
    <t>Confiable</t>
  </si>
  <si>
    <t>Se investigan y resuelven oportunamente</t>
  </si>
  <si>
    <t>Completa</t>
  </si>
  <si>
    <t xml:space="preserve">Efectuar semestralmente una socialización con los enlaces de procesos sobre los temas  del SIG </t>
  </si>
  <si>
    <t xml:space="preserve">Jefe Oficina Asesora de Planeación y Equipo de trabajo que Designe </t>
  </si>
  <si>
    <t>Lista de asistencia y/o acta y/o presentación</t>
  </si>
  <si>
    <t>1 Socialización semestral</t>
  </si>
  <si>
    <t>En curso</t>
  </si>
  <si>
    <t>Si</t>
  </si>
  <si>
    <t xml:space="preserve">La actualización documental de los documentos de los procesos en el SIG pasan por un proceso de revisión interno antes de continuar con la aprobación por parte de la Jefe de la OAP. Una vez se recibe la aprobación y se realicen los ajustes correspondientes, se procede a actualizar en el SIG y en el listado maestro de documentos. Se remite por correo electronico la confirmación al lider del proceso y al cierre en el sistema de gestión documental. Se adjunta una muestra del proceso y el listado maestro de documentos
</t>
  </si>
  <si>
    <t>Correos electrónicos
Listado maestro de documentos</t>
  </si>
  <si>
    <t>Se llevó a cabo en el mes de mayo la socialización sobre las generalidades del Sistema integrado de gestión y su articulación al MIPG</t>
  </si>
  <si>
    <t>Correo electrónico
Presentación
Listado de asistencia</t>
  </si>
  <si>
    <t>No</t>
  </si>
  <si>
    <t>No aplica</t>
  </si>
  <si>
    <t>El proceso realiza actualización del riesgo conforme a las recomendaciones de  la OAP y la OCI. Se ejecuta el control de acuerdo con lo establecido por el proceso</t>
  </si>
  <si>
    <t>La actividad se ejecuta durante el periodo</t>
  </si>
  <si>
    <t xml:space="preserve">Se recomienda evaluar el plan de tratamiento del riesgo, de manera que no sea el mismo control. </t>
  </si>
  <si>
    <t>En proceso</t>
  </si>
  <si>
    <t xml:space="preserve">SI </t>
  </si>
  <si>
    <t xml:space="preserve">Se reciben las solicitudes de modificación, creación y/o eliminación de los documentos de los procesos. </t>
  </si>
  <si>
    <t>Listado maestro de documentos</t>
  </si>
  <si>
    <t>En el segundo cuatrimestre se adelantó capacitación sobre: Sistema de control interno, y materialización de riesgos</t>
  </si>
  <si>
    <t>Presentación, listado de asistencia</t>
  </si>
  <si>
    <t xml:space="preserve">NO APLICA </t>
  </si>
  <si>
    <t>En ejecución</t>
  </si>
  <si>
    <t>Se revisa y valida la formula de la valoración del riesgo (riesgo inherente y residual), conforme a las recomendaciones de Control Interno y de la auditoria interna de calidad. Se ejecuta el control conforme lo establecido y la periodicidad definida. Las capacitaciones finalizaron en el 2do cuatrimestre</t>
  </si>
  <si>
    <t>Finalizada</t>
  </si>
  <si>
    <t xml:space="preserve">Se actualizó cada vez que se modifica, crea o elimine un nuevo documento del SIG en el Listado Maestro de Documento y se publica la información en la carpeta de callidad en el SIG en el proceso correspondiente. </t>
  </si>
  <si>
    <t>Listado maestro de documento</t>
  </si>
  <si>
    <t>Se adelanto la siguiente capacitación:
- Preparación auditoria interna de calidad
- Materialización de riesgos</t>
  </si>
  <si>
    <t>NO</t>
  </si>
  <si>
    <t>SI</t>
  </si>
  <si>
    <t>Cumplido, se ejecuto el control conforme lo estableido</t>
  </si>
  <si>
    <t>Cumplida, se llevarona  cabo capacitaciones para el fortalecimiento del SIG</t>
  </si>
  <si>
    <t>Cumplido</t>
  </si>
  <si>
    <t>El equipo de calidad de la OAP, verifica el cumplimiento de las actividades programadas a traves del seguimiento con el Jefe de la Oficina Asesora de Planeación para la sostenibilidad y fortalecimiento del Sistema Integrado de Gestión, mediante la revisión del tablero de control sobre el plan de trabajo propuesto para la vigencia.
En los casos que se identifiquen desviaciones se definen estrategias y acciones que permitan mitigar las brechas identificadas.</t>
  </si>
  <si>
    <t>Mensualmente se adelanta el seguimiento del tablero de control con la Jefe de la OAP, lo que permite adelantar las actividades programadas</t>
  </si>
  <si>
    <t>Correo electrónico
Tablero de control</t>
  </si>
  <si>
    <t>Mensualmente la Jefe de la OAP realiza seguimiento de las actividades del plan de trabajo</t>
  </si>
  <si>
    <t>Tablero de control</t>
  </si>
  <si>
    <t>Se adelantó el seguimiento por parte de la Jefe de la Oficina Asesora de Planeación, verificando mensualmente el cumplimiento de las actividades programadas para la sostenibilidad y fortalecimiento del Sistema Integrado de Gestión</t>
  </si>
  <si>
    <t>Correo electrónico</t>
  </si>
  <si>
    <t>N/A</t>
  </si>
  <si>
    <t>Desde la OAP, el equipo de Calidad al inicio de la vigencia enviar memorando con el calendario de los reportes a la Oficina Asesora de Planeación, de manera que se socialicen las actividades. El consolidado de los reportes se publicarán y/o enviarán a los líderes de proceso y enlaces de calidad para su conocimiento y mejora correspondiente.
En los casos que los lideres de proceso, identifiquen alguna mejora en el proceso deberán remitir solicitud al jefe de la OAP o al enlace de calidad para brindar el acompañamiento técnico correspondiente.</t>
  </si>
  <si>
    <t>En el mes de febrero de envio memorando con el calendario de los reportes de la OAP, y se remitió por correo electrónico los enlaces de calidad y de planeación para cada tema. Se publica por la intranet y se remite por mailing la recordación de los reportes mensuales</t>
  </si>
  <si>
    <t>Correo electrónico
Memorando
Calendario</t>
  </si>
  <si>
    <t>Se comparte el cronograma de reporte enviado por mailing</t>
  </si>
  <si>
    <t>correo electrónico</t>
  </si>
  <si>
    <t>Se envía por mailing el calendario de reportes de la OAP, y se remite el calendario de reportes para la vigencia 2026</t>
  </si>
  <si>
    <t xml:space="preserve">1. Gestión Estratégica </t>
  </si>
  <si>
    <t xml:space="preserve">
Reprocesos que se genera con la información reportada por los gerentes de los proyectos de inversión.
Fallas humanas en el registro y consolidación de la información suministrada por los gerentes de los proyectos de inversión de la Entidad. 
Alta rotación de personal por parte de los proyectos de inversión.
Baja apropiación ante la importancia de la información reportada de las dependencias
Deficiente planeación institucional de las dependencias</t>
  </si>
  <si>
    <t>Posibilidad de afectación reputacional y económica por el incumplimiento en los resultados previstos en los proyectos de inversión, debido a deficiencias en el reporte y/o consolidación de la información recibida de las dependencias</t>
  </si>
  <si>
    <t xml:space="preserve">Incumplimiento de las metas del PDD, y el Plan estratégico institucional
Incumplimiento de normas legales o fallos judiciales y requisitos establecidos por la Organización.
Pérdida de confianza y credibilidad </t>
  </si>
  <si>
    <t>El riesgo afecta la imagen de la entidad internamente, de conocimiento general, nivel interno, de junta dircetiva y accionistas y/o de provedores</t>
  </si>
  <si>
    <t>El equipo de la OAP deberá validar y consolidar mensualmente la información reportada de cada área, por parte de los enlaces de los proyectos de inversión de la OAP, en el FUS ( Formato Único de Seguimiento) y ubicar en la carpeta la última versión emitida por las áreas y el consolidado, a fin que se encuentre disponible. 
Si la información recibida en el FUS no cumple con los requisitos de calidad, claridad, coherencia y pertinencia de la información reportada, se solicita la revisión del informe y las áreas misionales los ajustes de tal manera que cumpla con los requerimientos establecidos.</t>
  </si>
  <si>
    <t>Enviar al inicio de la vigencia por parte de la jefe de la Oficina Asesora de Planeación, un memorando indicando los plazos oportunos para la presentación mensual de los FUSS con los criterios de calidad, claridad, coherencia y pertinencia de la información reportada.</t>
  </si>
  <si>
    <t>Gestión Estratégica</t>
  </si>
  <si>
    <t xml:space="preserve">Memorando ORFEO </t>
  </si>
  <si>
    <t>1 Memorando radicado</t>
  </si>
  <si>
    <t xml:space="preserve">Se valida mensualmente la ejecución de los proyectos de inversión y se consolida el reporte de las dependencias. 
</t>
  </si>
  <si>
    <t>FUS</t>
  </si>
  <si>
    <t>Se adelanto calendario de reportes para la vigencia 2025 y se solicitó la actualización de los enlaces por temas</t>
  </si>
  <si>
    <t>Memorando
Enlaces de reportes
Calendario</t>
  </si>
  <si>
    <t>NO Aplica</t>
  </si>
  <si>
    <t>Cumplido en el 1er cuatrimestre</t>
  </si>
  <si>
    <t>Se revisa y valida la formula de la valoración del riesgo (riesgo inherente y residual), conforme a las recomendaciones de Control Interno y de la auditoria interna de calidad. Se ejecuta el control conforme lo establecido y la periodicidad definida</t>
  </si>
  <si>
    <t>De acuerdo con el cronograma de reportes vigencia 2025, se reciben los avances por parte de los líderes de los proyectos de inversión. El equipo de la OAP, valida y consolida mensuamente el reporte de cada dependencia</t>
  </si>
  <si>
    <t>FUS septiembre, octubre y noviembre</t>
  </si>
  <si>
    <t>La actividad se cumplió en el mes de febrero, en el cual se envió el memorando de calendario 2025.</t>
  </si>
  <si>
    <t>Calendario
memorando</t>
  </si>
  <si>
    <t>La actividad se cumplio en el primer cuatrimestre</t>
  </si>
  <si>
    <t>El jefe de la OAP debe reiterar mediante correo electrónico manera trimestral a cada uno de los lideres de los proyectos de inversión que deberán garantizar  la conservación de las evidencias del cumplimiento de la meta de los proyectos de inversión y la calidad de la información acá reportada de acuerdo a las solicitudes remitidas a la Oficina Asesora de Planeación, mediante su repositorio de información compartido con la OAP, reiterando la ruta de la carpeta y certificando la calidad y coherencia de la información reportada..
En los eventos que se presente problemas con la conservación de la las evidencias del cumplimiento de la meta de los proyectos de inversión y la calidad de la información, se deberá solicitar un backup ante la oficina de TIC.</t>
  </si>
  <si>
    <t xml:space="preserve">Presentar de manera mensual ante el Comité Directivo los resultados consolidados por parte de la OAP mediante el tablero de control correspondiente al seguimiento y avance de las metas Plan de Desarrollo reportadas en el FUSS, para su análisis y toma de decisiones por parte de este comité.  </t>
  </si>
  <si>
    <t>Tablero de control reportado ante Comité.</t>
  </si>
  <si>
    <t>12 tableros de control</t>
  </si>
  <si>
    <t xml:space="preserve">Se comparte el correo de la jefe de la OAP recordando a cada uno de los lideres de los proyectos de inversión que deberán garantizar  la conservación de las evidencias del cumplimiento de la meta de los proyectos de inversión </t>
  </si>
  <si>
    <t>Correos electrónicos</t>
  </si>
  <si>
    <t xml:space="preserve">Se presentan en el Comité Directivo los avances de la ejecución de metas y actividades </t>
  </si>
  <si>
    <t>Actas de comité</t>
  </si>
  <si>
    <t>Se remiten mensualmente correo electrónicos a los líderes de los proyectos de inversión recordando las fechas y la importancia en la calidad del reporte de la información. Durante el periodo no se identificaron problemas con los reportes realizados</t>
  </si>
  <si>
    <t>Correos electronicos</t>
  </si>
  <si>
    <t>Desde la OAP se realizará un muestreo aleatorio simple cada vez que se considere necesario a las bases o carpetas definidas por los lideres de proyectos para validar la pertinencia de los soportes conservados (repositorio y sistemas de información), con las solicitudes presentadas, con el propósito de validar que las evidencias correspondan a la información reportada por lo lideres de los proyectos de inversión.
En los eventos que se identifiquen inconsistencias en la información se deberá reportar de manera inmediata al líder del proyecto para que justifique el caso.</t>
  </si>
  <si>
    <t>Este control se tiene programado realizar en el 2do cuatrimestre</t>
  </si>
  <si>
    <t>no aplica</t>
  </si>
  <si>
    <t>Se comparte el muestreo de la verificación aleatoria durante el periodo</t>
  </si>
  <si>
    <t>Pantallazos</t>
  </si>
  <si>
    <t xml:space="preserve">Se adelanto un muestro aleatorio con el fin de validar la pertinencia de los soportes cargados que evidencian la ejecución del avance de la meta. </t>
  </si>
  <si>
    <t xml:space="preserve">Desactualización de la norma
Indebida interpretación normativa
Falta de unificación de criterios
Falta de aplicación de la jurisprudencia
</t>
  </si>
  <si>
    <t xml:space="preserve">Riesgo: Posibilidad de afectación de la gestión institucional, por emitir conceptos jurídicos desactualizados o por indebida interpretación normativa, debido a la  falta de revisión integral de las fuentes normativas.
</t>
  </si>
  <si>
    <t>Incurrir en errores a la entidad que afecte a la gestión institucional
Falta credibilidad del proceso
Investigaciones y sanciones
Detrimento patrimonial</t>
  </si>
  <si>
    <t xml:space="preserve">Se designa al profesional de acuerdo con la tematica, se revisa la proyección del concepto (30 dias habiles para el estudio), reliza seguimiento internamente 15 dias habiles el avance del concepto jurídico, previo a la emisión del concepto jurídico se realiza un debate argumentativo. En caso que no sea claro se regresa al área correspondiente o se regresa al abogado para que realice los ajustes del caso.
</t>
  </si>
  <si>
    <t>Reunión mensual de seguimiento sobre los temas relavantes resultado de los concetos jurídicos de alto impacto, de acuerdo con los lineamientos de la Secretaría Jurídica Distrital.</t>
  </si>
  <si>
    <t>Dirección Jurídica</t>
  </si>
  <si>
    <t>01/011/2024</t>
  </si>
  <si>
    <t>Lista asistencia</t>
  </si>
  <si>
    <t>Para el periodo comprendido entre enero y abril del 2025, y teniendo en cuenta que los conceptos juridicos no requiriéron estudio adicional al realizado por el abogado se consolido la matriz de conceptos juridicos para el periodo en donde se encuentra la información de solicitud y respuesta oportuna</t>
  </si>
  <si>
    <t xml:space="preserve">Base de conceptos juridicos </t>
  </si>
  <si>
    <t xml:space="preserve">Elaboración de conceptos juridicos </t>
  </si>
  <si>
    <t xml:space="preserve">Prevención del Daño Anjurídico </t>
  </si>
  <si>
    <t>NO APLICA</t>
  </si>
  <si>
    <t>Para el periodo comprendido entre mayo y agosto del 2025, y teniendo en cuenta que los conceptos juridicos no requiriéron estudio adicional al realizado por el abogado se consolido la matriz de conceptos juridicos para el periodo en donde se encuentra la información de solicitud y respuesta oportuna</t>
  </si>
  <si>
    <t>Ejecución</t>
  </si>
  <si>
    <t>Se revisa y valida la formula de la valoración del riesgo (riesgo inherente y residual), conforme a las recomendaciones de Control Interno y de la auditoria interna de calidad. 
La dependencia presenta matriz de seguimiento de los conceptos, sin embargo, es necesario que los campos se encuentren diligenciados en su totalidad. Adicionalmente, adjuntar como evidencia las actas mensuales de seguimiento descritas en el plan de tratamiento</t>
  </si>
  <si>
    <t>Para el periodo comprendido entre septiembre y diciembre del 2025, y teniendo en cuenta que los conceptos juridicos no requiriéron estudio adicional al realizado por el abogado se consolido la matriz de conceptos juridicos para el periodo en donde se encuentra la información de solicitud y respuesta oportuna</t>
  </si>
  <si>
    <t>Cumplido, se ejecuto el control conforme lo establecido. Se recomienda realizar ajustes a la descripción del control conforme a los lineamientos del DAFP</t>
  </si>
  <si>
    <t>La actividad no se puede demostrar, ya que no cargaron las actas de las reuniones mensuales</t>
  </si>
  <si>
    <t>Sin responder</t>
  </si>
  <si>
    <t xml:space="preserve">El area puede solicitar alcance del concepto que fue proferido por la Dirección Jurídico, por mutuo propio o solicitado por el area que solicito el concepto. </t>
  </si>
  <si>
    <t>Para este periodo no se realizó esta actividad dado que los conceptos radicados cumplian con los requerimientos del procedimiento</t>
  </si>
  <si>
    <t>No aplica para este período</t>
  </si>
  <si>
    <t xml:space="preserve">Una vez revisado el contenido de los conceptos juridicos radicados mediante orfeo por las areas misionales de la Entidad  se realizó la devolución de las solicitudes de conceptos que no cumplian con los preceptos establecidos por la Dirección Jurídica </t>
  </si>
  <si>
    <t xml:space="preserve">Devolución de conceptos </t>
  </si>
  <si>
    <t>Revisión solicitud de concpeto juridico que cumpla con el procedimiento establecido y adoptado por la Dirección Jurídica</t>
  </si>
  <si>
    <t xml:space="preserve">Para el periodo del tecer cuatrimestre no se realizó esta actividad dado que cumplieron con los requerimientos del procedimiento de conceptos jurídicos de la Dirección Jurídica </t>
  </si>
  <si>
    <t>El control 2, se recomienda se unifique con el control 1, ya que hace parte del mismo</t>
  </si>
  <si>
    <t>Indebido seguimiento al proceso 
Rotación del personal asignado 
Vencimiento de los términos procesales
Falta de elementos probatorios para defender a la entidad
Debilidad de argumentación jurídica
Oportuna respuesta por parte de las áreas de la entidad
Debilidad en la planeación de la contratación del personal requerido
No se cuente con el insumo para la conciliación</t>
  </si>
  <si>
    <t xml:space="preserve"> Posibilidad de afectación económica, por pérdida del proceso judicial, por indebido seguimiento y control a los procesos que cursan dentro de la entidad.
</t>
  </si>
  <si>
    <t>Desgaste administrativo
Pérdida del proceso
Fallos en contra
Afectación económica de la entidad
Afectación de la imagen de la entidad</t>
  </si>
  <si>
    <t xml:space="preserve">El líder del proceso realiza seguimiento semanal de los procesos judiciales por parte de los apoderados designados a los procesos en curso.  Se informa de manera mensual de los términos y pendientes judiciales. Revisión del lider del equipo de defensa jurídico y verificación del Director Jurídico. En caso que se encuentren una desviación se revisa el caso y se determina la acción para solucionar y dar trámite correspondiente al proceso judicial (cuando el término no es perentorio para ampliar término) </t>
  </si>
  <si>
    <t>Sin Documentar</t>
  </si>
  <si>
    <t xml:space="preserve">Base de procesos judiciales </t>
  </si>
  <si>
    <t xml:space="preserve">Se realizó la revisión de los procesos judiciales por parte de los dependientes judiciales de la Dirección Jurídica los cuales actualizaron mes a mes la información relacionada con las actuaciones registradas en Rama Judicial de cada uno de los procesos en que la CVP es parte </t>
  </si>
  <si>
    <t xml:space="preserve">Revisión proces judiciales Rama Judicial </t>
  </si>
  <si>
    <t>No se puede valorar</t>
  </si>
  <si>
    <t>El proceso no presenta avance de monitoreo y tampoco evidencias 
Por parte de la OAP se revisó la formulación de la matriz para verificar los resultados de la zona del riesgo, conforme a los lineamientos de la guía de riesgos de DAFP V6</t>
  </si>
  <si>
    <t>Se ejecuta el control conforme a las condiciones y peridiodicidad</t>
  </si>
  <si>
    <r>
      <rPr>
        <sz val="10"/>
        <color theme="1"/>
        <rFont val="Arial"/>
        <family val="2"/>
      </rPr>
      <t xml:space="preserve">
Debilidad en la planeación por parte de las areas para solicitar con tiempo las solicitudes de comunicación externa.
</t>
    </r>
    <r>
      <rPr>
        <sz val="10"/>
        <rFont val="Arial"/>
        <family val="2"/>
      </rPr>
      <t>Dejar de cubrir y de mostrar lo que hacen las áreas misionales.</t>
    </r>
    <r>
      <rPr>
        <sz val="10"/>
        <color theme="1"/>
        <rFont val="Arial"/>
        <family val="2"/>
      </rPr>
      <t xml:space="preserve">
Desconocimiento de los lineamientos </t>
    </r>
    <r>
      <rPr>
        <sz val="10"/>
        <rFont val="Arial"/>
        <family val="2"/>
      </rPr>
      <t>gráficos</t>
    </r>
    <r>
      <rPr>
        <sz val="10"/>
        <color theme="1"/>
        <rFont val="Arial"/>
        <family val="2"/>
      </rPr>
      <t xml:space="preserve"> del proceso por parte de las dependencias de la entidad, o</t>
    </r>
    <r>
      <rPr>
        <sz val="10"/>
        <rFont val="Arial"/>
        <family val="2"/>
      </rPr>
      <t xml:space="preserve"> que estas publiquen piezas sin aprobación de la OAC.</t>
    </r>
    <r>
      <rPr>
        <sz val="10"/>
        <color theme="1"/>
        <rFont val="Arial"/>
        <family val="2"/>
      </rPr>
      <t xml:space="preserve">
</t>
    </r>
    <r>
      <rPr>
        <sz val="10"/>
        <rFont val="Arial"/>
        <family val="2"/>
      </rPr>
      <t>Proyectos de PDD anteriores que no han respondido a las expectativas de los beneficiarios.</t>
    </r>
  </si>
  <si>
    <r>
      <rPr>
        <sz val="8"/>
        <rFont val="Arial"/>
        <family val="2"/>
      </rPr>
      <t xml:space="preserve">
</t>
    </r>
    <r>
      <rPr>
        <sz val="10"/>
        <rFont val="Arial"/>
        <family val="2"/>
      </rPr>
      <t xml:space="preserve">Posibilidad de afectación reputacional, por publicación de información inexacta o inoportuna hacia los grupos de valor e interés de la CVP, debido a información desactualizada o por demora en la entrega de la información por parte de las áreas fuente de la información. 
</t>
    </r>
  </si>
  <si>
    <t>Investigaciones y sanciones.
Reprocesos administrativos.
Insatisfacción de los grupos de valor e interés de la CVP.
Crisis de comunicación que afecte la entidad, al sector o al Distrito.</t>
  </si>
  <si>
    <t>El Jefe de la Oficina de Comunicaciones con su equipo de trabajo, analiza los requerimientos internos y externos, realizando seguimiento al cumplimiento de las publicaciones web y de redes sociales. En caso de que exista un error, se devuelve al profesional encargado para que lo subsane de acuerdo con las recomendaciones del Jefe de la Oficina. Es de anotar que hay un periodista enlace en cada misional, que hace el seguimiento correspondiente. También hay un web máster que se encarga de recibir, revisar y publicar las solicitudes concernientes a la página web. Asimismo, hay una herramienta interna (brief de Comunicaciones) para recibir todas las solicitudes y llevar su trazabilidad. En síntesis, los flujos de trabajo de la OAC, que se revisan en cada reunión de equipo, cruzan toda la información de las actividades y compromisos, para evitar que no se publique o cubra algo.</t>
  </si>
  <si>
    <t>Anualmente, realizar un grupo focal y un ejercicio de social media listening para medir la receptividad, asertividad y acogida de los contenidos en página web, redes sociales y canales de comunicación internos de la CVP.</t>
  </si>
  <si>
    <t>Jefe Oficina Asesora de Comunicaciones</t>
  </si>
  <si>
    <t>ACTA DILIGENCIADA Código: 208-GD-Ft-06
Registro fotográfico y audiovisual</t>
  </si>
  <si>
    <t>PUBLICACIÓN SEMESTRAL EN SERVIDOR OAC</t>
  </si>
  <si>
    <t>SÍ</t>
  </si>
  <si>
    <t>El equipo de Comunicaciones ha atendido los requerimientos internos y externos del primer cuatrimestre de 2025 mediante el control de su flujo de trabajo. Ese control se ha hecho por medio de reuniones de equipo, formatos de registro de publicaciones web y documentos de reporte de publicaciones internas (sinergias y contenidos propios).</t>
  </si>
  <si>
    <t xml:space="preserve">Registro de publicaciones en página web (x4)
Actas de reuniones de equipo (x4)
Soporte de divulgaciones internas y de sinergias distritales (x1)
</t>
  </si>
  <si>
    <t>Los grupos focales y el ejercicio de social media listening se llevará a cabo en el segundo semestre de 2025, con el apoyo de los servicios del operador logístico.</t>
  </si>
  <si>
    <t xml:space="preserve">El proceso realiza ajustes a la identificación del riesgo, remiten acta con todas las modificaciones atendiendo las recomendaciones de la OCI y de la OAP, conforme a los lineamientos de Función Pública. Con respecto al control el proceso ejecuta conforme a lo establecido. </t>
  </si>
  <si>
    <t>El equipo de Comunicaciones ha atendido los requerimientos internos y externos del segundo cuatrimestre de 2025 mediante el control de su flujo de trabajo. 
Ese control se ha hecho por medio de reuniones de equipo, formatos de registro de publicaciones web y documentos de reporte de publicaciones internas (sinergias y contenidos propios).</t>
  </si>
  <si>
    <t>Los grupos focales y el ejercicio de social media listening se encuentra en planeción para llevarse a cabo el último trimestre del año, con el fin de incluir la mayor cantidad de contenidos de la OAC, el cual se realizará con el apoyo de los servicios del operador logístico.</t>
  </si>
  <si>
    <t>Por parte de la OAP se revisó la formulación de la matriz para verificar los resultados de la zona del riesgo, conforme a los lineamientos de la guía de riesgos de DAFP V6.
El proceso ejecuta el control y la actividad conforme a la periodicidad establecida.</t>
  </si>
  <si>
    <t>El equipo de Comunicaciones ha atendido los requerimientos internos y externos del tercer cuatrimestre de 2025 mediante el control de su flujo de trabajo. 
Ese control se ha hecho por medio de reuniones de equipo, formatos de registro de publicaciones web y documentos de reporte de publicaciones internas (sinergias y contenidos propios).</t>
  </si>
  <si>
    <t>Registro de publicaciones en página web (x4)
Actas de reuniones de equipo (x4)
Soporte de divulgaciones internas y de sinergias distritales (x4)
Cuadro evaluacvión grupo focal (x1)</t>
  </si>
  <si>
    <t xml:space="preserve">Se elaboró grupo focal con las diferentes misionales, donde se evaluó la receptividad de los canales internos y externos de la entidad. </t>
  </si>
  <si>
    <t xml:space="preserve">
No se cuenta con el cargo del profesional de SST de manera continua para el desarrollo de las actividades en la gestión de la SST
Desconocimiento de los lineamientos de SST</t>
  </si>
  <si>
    <t xml:space="preserve">Sanciones o afectación económica, por la afectación a la salud de los colaboradores y visitantes de la CVP, debido al desconocimiento de los lineamientos del Sistema de Gestión de Seguridad y Salud en el Trabajo. 
</t>
  </si>
  <si>
    <t>Disminución de los recursos asignados para la ejecución del Plan estratégico de Talento Humano.
Detrimento patrimonial
Incumplimiento de los objetivos institucionales
Impacto negativo en los resultados de la gestión institucional</t>
  </si>
  <si>
    <t xml:space="preserve">El responsable del SG SST de la Subdirección Administrativa, deberá realizar revisión continua de la normatividad vigente del SG SST y realizar la actualizacion de la matriz legal y la matriz de riesgos, cada vez que se genere un accidente laboral de un funcionario. </t>
  </si>
  <si>
    <t>Realizar los reportes del SG-SST dando cumplimiento a los términos establecidos (anual y periódico) por el DASC (SST EN LINEA) y reporte anual al ministerio de trabajo.</t>
  </si>
  <si>
    <t xml:space="preserve">Profesional designado por el/la Subdirector Administrativo/a como responsable del Sistema de Gestión de Seguridad y Salud en el Trabajo. </t>
  </si>
  <si>
    <t>REPORTE SST en línea y reporte anual al Ministerio de Trabajo</t>
  </si>
  <si>
    <t>2 reportes del SG-SST</t>
  </si>
  <si>
    <t>Reporte de SST EN LINEA del año 2024 
según la nortmatividad  se realoiza cada año vencido</t>
  </si>
  <si>
    <t>REPORTE SST EN LINEA</t>
  </si>
  <si>
    <t>REPORTE</t>
  </si>
  <si>
    <t xml:space="preserve">El proceso realiza actualización del riesgo conforme a las recomendaciones de  la OAP y la OCI. Se requiere que el proceso incluya dentro de la descripcion del control la desviación, </t>
  </si>
  <si>
    <t xml:space="preserve">Reporte de SST EN LINEA DEL AÑO 2025 se realizò el dìa 27 de noviembre 2025, el respectivo reporte segùn la directrìz del SIDEAP què habilitaròn la plataforma </t>
  </si>
  <si>
    <t>Reporte en línea SST</t>
  </si>
  <si>
    <t>Reporte</t>
  </si>
  <si>
    <t xml:space="preserve">El proceso indica la ejecución del control con el reporte realizado de SST. </t>
  </si>
  <si>
    <t xml:space="preserve">Se recomienda corregir el plan de tratamiento para que no sea igual al control y por tanto, aporte al mismo. </t>
  </si>
  <si>
    <t>Desinterés por parte de los servidores públicos en la participación de las actividade del plan estratégico de Talento Humano
Falta de compromiso por parte de los servidores públicos con los eventos programados 
Desconocimiento de los deberes de los servidores públicos establecida en la normatividad vigente
Resistencia a la asistencia de las actividades del Plan estratégico de TH de manera presencial y/o virtual.</t>
  </si>
  <si>
    <t>Detrimento patrimonial ante la baja participación del personal de la entidad en las actividades del Plan Estratégico de Talento Humano, debido a la falta de compromiso en la asistencia de las actividades del plan estrategico de TH</t>
  </si>
  <si>
    <t xml:space="preserve">Disminución de los recursos asignados para la ejecución del Plan estratégico de Talento Humano.
Detrimento patrimonial
Incumplimiento de los objetivos institucionales
Impacto negativo en los resultados de la gestión institucional
</t>
  </si>
  <si>
    <t xml:space="preserve">El responsable de capacitaciones de la Subdirección Administrativa, cada vez que el servidor pùblico se inscribe para una capacitacion programada por la Entidad debe firmar una carta de compromiso de participación para cada formación. El responsable de las capacitaciones realiza verificación de la asistencia a través del listado de inscripción con respecto al listado de inscripción. 
</t>
  </si>
  <si>
    <t>Realizar invitaciones focalizadas  a través de los diferentes medios de comunicación dispuestos por la Entidad</t>
  </si>
  <si>
    <t xml:space="preserve">El/la servidor/a publico/a designado  por el Subdirector /a Administrativo /a designado por la Subdirección Administrativa </t>
  </si>
  <si>
    <t xml:space="preserve"> Invitaciones a participar en las actividades programadas en el marco del plan estratégico de talento humano </t>
  </si>
  <si>
    <t>No. De invitaciones a participar en las actividades del plan estratégico de talento humano enviadas /No. De invitaciones a participar en las actividades  del plan estratégico de talento humano programadas.</t>
  </si>
  <si>
    <t>Las capacitaciones se estàn programadas a partir de junio 2025</t>
  </si>
  <si>
    <t>Se adjunta Formulario de Registro Cursos - PIC 2025 Caja de la Vivienda Popular con el compromiso de participación, adicional se anexan informes de gestion de Calidad con los participantes que se inscribieron, asistieron y Se certificaron en cada curso.</t>
  </si>
  <si>
    <t>Informe de Gestion de:
1. Informe Detallado Facultad de Ingeniería Calidad Finanzas Publicas.
2.  Informe Detallado Secop Colombia compra eficiente
3.  Informe Detallado Curso de Presupuesto Publico</t>
  </si>
  <si>
    <t>Se envia en el formulacio de inscripcion un item donde se indica un Compromiso de participación:
De conformidad con la Ley 1952 de 2019, por medio de la cual se expide el código general disciplinario, la cual respecto a la capacitación contempla derechos y deberes en los siguientes términos: Artículo 37 Derechos.  Además de los contemplados en la Constitución, la ley y los reglamentos, son derechos de todo servidor público:3. Recibir capacitación para el mejor desempeño de sus funciones.
 Artículo 38  Deberes. Son deberes de todo servidor público entre otros42. Capacitarse y actualizarse en el área donde desempeña su función.</t>
  </si>
  <si>
    <t>Un Informe de Calidad por cada curso.</t>
  </si>
  <si>
    <t xml:space="preserve">1. Informe Final  Finanzas Publicas
2. Informe Final de Gestion del curso Secop Colombia compra eficiente.
3.  Informe Final de curso presupuesto publico. </t>
  </si>
  <si>
    <t xml:space="preserve">Control ejecutado conforme al PIC 2025
</t>
  </si>
  <si>
    <t xml:space="preserve">Las invitaciones y convocatorias se realizan a través de los canales institucionales </t>
  </si>
  <si>
    <t>Económico y/o Reputacional</t>
  </si>
  <si>
    <t xml:space="preserve">•Modificaciones y/o insuficiencia en la asignación presupuestal para los procesos de contratación para la adquisición, actualización, mantenimiento y continuidad de los Servicios de TI de la CVP y/o variación superior al porcentaje definido de proyección para Compras de la siguiente vigencia.
•Falla de servicios tercerizados y/o gestión inadecuada por parte de los proveedores.
•Obsolescencia tecnológica.
</t>
  </si>
  <si>
    <t>Posibilidad de pérdida económica y/o afectación reputacional en los eventos que se presenten falla y/o indisponibilidad de los Servicios de TI, por factores internos o externos, que afecten el normal desarrollo de las labores en la CVP.</t>
  </si>
  <si>
    <t>•Indisponibilidad y/o inoportunidad en la respuesta a los procesos tecnológicos de la entidad y con las entidades del sector
•Reprocesos en la entidad
•Afectación de la imagen institucional
•Pérdida de Integridad, disponibilidad y confidencialidad de la información</t>
  </si>
  <si>
    <t>El responsable de la gestión contractual de la Oficina TIC, realiza seguimiento cuatrimestral a la hoja de cálculo del cronograma del Plan Anual de Adquisiciones de la Oficina TIC. El Jefe de la dependencia verifica el estado de avances. En caso de desviación, se generan las alertas correspondientes.</t>
  </si>
  <si>
    <t>Detectar</t>
  </si>
  <si>
    <t>El responsable de la gestión contractual de la Oficina TIC, realizó el seguimiento cuatrimestral a la hoja de cálculo del cronograma del Plan Anual de Adquisiciones de la Oficina TIC. El Jefe de la dependencia verificó el estado de avances y generó las alertas correspondientes por las desviaciones presentadas.</t>
  </si>
  <si>
    <t>Cronograma_PAA_OTIC-Cuatrimestre_I_2025</t>
  </si>
  <si>
    <t>1, CONTROL</t>
  </si>
  <si>
    <t>Por parte de la OAP se revisó la formulación de la matriz para verificar los resultados de la zona del riesgo, conforme a los lineamientos de la guía de riesgos de DAFP V6
El proceso presenta evidencia del control No 1, quedo pendiente los soportes del control No 2. El Control 3 no se ejecutó durante el periodo, teniendo en cuenta que depende de los conceptos que se emitan</t>
  </si>
  <si>
    <t>El responsable de la gestión contractual de la Oficina TIC, realizó el seguimiento cuatrimestral a la hoja de cálculo del cronograma del Plan Anual de Adquisiciones de la Oficina TIC.
El Jefe de la dependencia verificó el estado de avances y generó las alertas correspondientes por las desviaciones presentadas.</t>
  </si>
  <si>
    <t>El responsable de apoyo la supervisión de los procesos contractuales, realiza seguimiento al cumplimiento de los acuerdos de nivel de servicio estipulados contractualmente. En caso de desviación, se generan las alertas correspondientes al proveedor.</t>
  </si>
  <si>
    <t>El responsable de apoyo la supervisión de los procesos contractuales, realizó el seguimiento al cumplimiento de los acuerdos de nivel de servicio estipulados contractualmente, y generó las alertas correspondientes por las desviaciones presentadas.</t>
  </si>
  <si>
    <t>ANS-CTO-CVP-125-2025</t>
  </si>
  <si>
    <t xml:space="preserve">Los responsables de apoyo la supervisión de los procesos contractuales, realizaron seguimiento al cumplimiento de los acuerdos de nivel de servicio estipulados contractualmente. Ya que no se presentaron desviaciones, no fue necesario generar alertas correspondientes. </t>
  </si>
  <si>
    <t>Los responsables de apoyo la supervisión de los procesos contractuales, realizaron seguimiento al cumplimiento de los acuerdos de nivel de servicio estipulados contractualmente.
Ya que no se presentaron desviaciones, no fue necesario generar alertas correspondientes.</t>
  </si>
  <si>
    <t>La Oficina TIC en caso de detectar obsolescencia en su Infraestructura Tecnológica generará bajo demanda el Concepto Técnico de EoL (End of Life) de obsolescencia tecnológica. El Jefe de la Oficna TIC remite el documento a la Subdirección Administrativa para darle continuidad al trámite.</t>
  </si>
  <si>
    <t>Aleatoria</t>
  </si>
  <si>
    <t>La Oficina TIC generaró el Concepto Técnico de EoL (End of Life) de obsolescencia tecnológica: "CONCEPTO TÉCNICO OBSOLESCENCIA TECNOLÓGICA CVP". El Jefe de la Oficna TIC remitió el documento a la Subdirección Administrativa para darle continuidad al trámite, mediante el Memorando # 202511600024963.</t>
  </si>
  <si>
    <t>Memorando_202511600024963</t>
  </si>
  <si>
    <t>La Oficina TIC no detectó obsolescencia en su Infraestructura Tecnológica, por lo cual no genera ningún Concepto Técnico de EoL (End of Life) de obsolescencia tecnológica.</t>
  </si>
  <si>
    <t>No realizar seguimiento a los conceptos de recomendación emitidos por el Idiger.
El documento de recomendación presenta inexactitud o hay una indebida interpretación de la información de los predios recomendados.
No se realiza una verificación adecuada en terreno y georreferenciada de los predios antes de iniciar el Reasentamiento. 
Procesos en curso previos a la expedición del Decreto 330 de 2020 y Resolución 2073 de 2021. que no cumplían los requisitos.  
No se tiene toda la información de los procesos actualizada en el sistema de información o las bases de datos.
Información del proceso en curso sin análisis, actualización y consolidación
Las condiciones jurídicas, sociales y técnicas de las familias y los predios son dinámicas.</t>
  </si>
  <si>
    <t xml:space="preserve">Posibilidad de afectación económica por sanciones en entrega de alternativa habilitacional definitivo o temporal, por iniciar un reasentamiento o dar continuidad a uno sin el cumplimiento de los requisitos de ingreso, evaluación, aprobación y selección de la acción.
</t>
  </si>
  <si>
    <t>Investigaciones y sanciones
Falta de credibilidad en la imagen de la entidad
Posibilidad de beneficiar a una familia que cumpla con los requisitos</t>
  </si>
  <si>
    <t>Siempre que se vaya a iniciar un proceso de reasentamientos, el profesional técnico de Reas presentará a la Mesa Técnica de Reasentamientos el documento de recomendación, previa verificación en terreno de los predios recomendados, la georreferenciación y la confirmación de datos de solicitud. 
En caso de encontrar desviaciones en el control, el referente técnico al momento de realizar la visita al predio verificará que la información de éste coincida con lo indicado en el documento de recomendación.</t>
  </si>
  <si>
    <t xml:space="preserve">Socializar y verificar cuatrimestralmente con el equipo técnico las actividades del procedimiento relacionadas con la etapa de Ingreso al Programa. </t>
  </si>
  <si>
    <t>Director de Reasentamientos y a quien Designe</t>
  </si>
  <si>
    <t xml:space="preserve">Acta de reunión </t>
  </si>
  <si>
    <t xml:space="preserve">3 socializaciones y verificaciones realizadas </t>
  </si>
  <si>
    <t>Se anéxa acta de mesa tecnica de reasentamientos donde se aprueba el concepto tecnico</t>
  </si>
  <si>
    <t>Acta presentación predios DR</t>
  </si>
  <si>
    <t xml:space="preserve">Se realizo la socializacion de los procedimientos en una capacitación de inducción y reinducción con el equipo tecnico de la caja de vivienda popular </t>
  </si>
  <si>
    <t xml:space="preserve">1 Acta </t>
  </si>
  <si>
    <t>Capacitación  inducción y reinducción de procedimientos.</t>
  </si>
  <si>
    <t>El proceso realiza el reporte de avance de los controles. Sin cambios en la estructura de los riesgos.</t>
  </si>
  <si>
    <t>Se llevará a cabo una capacitación de inducción y reinducción con el equipo técnico y juridico de la Dirección de Reasentameientos de la Caja de Vivienda Popular</t>
  </si>
  <si>
    <t>El proceso presenta avance de ejecución de los controles y de las actividades del plan conforme a la periodiciada establecida. 
Por parte de la OAP se revisó la formulación de la matriz para verificar los resultados de la zona del riesgo, conforme a los lineamientos de la guía de riesgos de DAFP V6</t>
  </si>
  <si>
    <t xml:space="preserve">Durante el tercer cuatrimestre, se llevará a cabo la socialización de los procedimientos institucionales a través de sesiones de inducción y reinducción, orientadas al equipo técnico - juridico  de la Direcion de Reasenatamientos </t>
  </si>
  <si>
    <t xml:space="preserve">Acta de socializacion de procedimientos </t>
  </si>
  <si>
    <t>Se cumple la actividad según periodicidad</t>
  </si>
  <si>
    <t>Siempre que se vaya a dar continuidad a un proceso en curso, el equipo interdisciplinario, asignado por EDT al proceso, elaborará el Informe Interdisciplinario de Procesos en Curso, con la información analizada y actualizada, y lo pasará a Mesa Técnica de Reasentamientos para la revisión y aprobación de la continuidad a las acciones.   
En caso de encontrar desviaciones en el control, los referentes jurídico o financiero al momento de hacer la revisión de los actos administrativos o tramitar las solicitudes de CDP, RP o desembolsos, verificarán el cumplimiento de los requisitos. (traer el control 1 de corrupción)</t>
  </si>
  <si>
    <t>Socializar y verificar cuatrimestralmente a todos colaboradores, que integran los componentes jurídico, técnico, social y financiero, las actividades de los procedimientos donde se indica la elaboración de los informes interdisciplinarios de procesos en curso, antes de continuar con el proceso de reasentamientos.</t>
  </si>
  <si>
    <t xml:space="preserve">Se anexan informes de Prefactibilidad y de procesos en curso donde verifica el cumplimiento de requisitos por parte de los beneficiarios. </t>
  </si>
  <si>
    <t xml:space="preserve"> - Infomes de Prefactibilidad y de  procesos en curso.</t>
  </si>
  <si>
    <t xml:space="preserve">Se realizo la socializacion de los procedimientos y puntos de control en una capacitación con el equipo jurídico, técnico, social,financiero y de planeación de Reasentamientos.
Se realizo la socializacion de los procedimientos en una capacitación de inducción y reinducción con el equipo tecnico de la caja de vivienda popular 
</t>
  </si>
  <si>
    <r>
      <rPr>
        <b/>
        <sz val="10"/>
        <color theme="1"/>
        <rFont val="Arial"/>
        <family val="2"/>
      </rPr>
      <t xml:space="preserve">109 </t>
    </r>
    <r>
      <rPr>
        <sz val="10"/>
        <color theme="1"/>
        <rFont val="Arial"/>
        <family val="2"/>
      </rPr>
      <t xml:space="preserve">Informes de Prefactibilidad y 19 Procesos en curso con sus estudio de Documentos </t>
    </r>
  </si>
  <si>
    <t xml:space="preserve">
Capacitación inducción y reinducción de procedimientos  
Capacitación de procedimientos y puntos de control.             </t>
  </si>
  <si>
    <t xml:space="preserve">Se anexan informes de Prefactibilidad y de procesos en curso donde verifica el cumplimiento de requisitos júridicos por parte del equipo interdisciplinar. </t>
  </si>
  <si>
    <t>Se realizará la socialización de los procedimientos y puntos de control en el marco de una capacitación dirigida a los equipos jurídico, técnico,  de la Direcion de  Reasentamientos. Esta actividad tendrá como objetivo garantizar el conocimiento integral y la correcta aplicación de los lineamientos establecidos para el desarrollo de los procesos.
Asimismo, se llevará a cabo una capacitación de inducción y reinducción con el equipo técnico y juridico de la Dirección de Reasentameientos de la Caja de Vivienda Popular, en la cual se presentarán y explicarán los procedimientos definidos, con el fin de fortalecer las competencias del personal y asegurar la alineación con los estándares institucionales de CVP.</t>
  </si>
  <si>
    <r>
      <rPr>
        <b/>
        <sz val="10"/>
        <color rgb="FF000000"/>
        <rFont val="Arial"/>
        <family val="2"/>
      </rPr>
      <t xml:space="preserve">29 </t>
    </r>
    <r>
      <rPr>
        <sz val="10"/>
        <color rgb="FF000000"/>
        <rFont val="Arial"/>
        <family val="2"/>
      </rPr>
      <t xml:space="preserve">Informes de Prefactibilidad y </t>
    </r>
    <r>
      <rPr>
        <b/>
        <sz val="10"/>
        <color rgb="FF000000"/>
        <rFont val="Arial"/>
        <family val="2"/>
      </rPr>
      <t>31</t>
    </r>
    <r>
      <rPr>
        <sz val="10"/>
        <color rgb="FF000000"/>
        <rFont val="Arial"/>
        <family val="2"/>
      </rPr>
      <t xml:space="preserve"> Procesos en curso con sus estudio de Documentos </t>
    </r>
  </si>
  <si>
    <r>
      <rPr>
        <b/>
        <sz val="12"/>
        <color rgb="FF000000"/>
        <rFont val="Arial"/>
      </rPr>
      <t>36 I</t>
    </r>
    <r>
      <rPr>
        <sz val="12"/>
        <color rgb="FF000000"/>
        <rFont val="Arial"/>
      </rPr>
      <t xml:space="preserve">nformes de Prefactibilidad y 19 Procesos en curso con sus estudio de Documentos </t>
    </r>
  </si>
  <si>
    <r>
      <rPr>
        <sz val="10"/>
        <color rgb="FF000000"/>
        <rFont val="Arial"/>
      </rPr>
      <t xml:space="preserve">Demora en el proceso de demolición 
Falta de vigilancia por parte de las Alcaldía Locales
Falta de oferta de vivienda accequible 
Falta de seguimiento de gestión inmobiliaria y resiliencia
Control deficiente en la gestión de los Residuos de construcción y demolición (RCD) generados en las obras de la entidad
</t>
    </r>
    <r>
      <rPr>
        <sz val="10"/>
        <color rgb="FFFF0000"/>
        <rFont val="Arial"/>
      </rPr>
      <t xml:space="preserve">
</t>
    </r>
  </si>
  <si>
    <t xml:space="preserve">
Reprocesos administrativos y legales, por reocupación del predio en alto riesgo por parte de beneficiarios o terceros, debido a la demora en la demolición o inspección del predio en alto riesgo por parte de la CVP y de las Alcaldías Locales. 
</t>
  </si>
  <si>
    <r>
      <rPr>
        <sz val="10"/>
        <color rgb="FF000000"/>
        <rFont val="Arial"/>
      </rPr>
      <t xml:space="preserve">Desgaste administrativo
Procesos policivos para el desalojo del predio en alto riesgo
Demolición del predio en alto riesgo
Impacto en el bienestar y salud de las personas que viven en la zona de alto riesgo.
</t>
    </r>
    <r>
      <rPr>
        <sz val="10"/>
        <color rgb="FFFF0000"/>
        <rFont val="Arial"/>
      </rPr>
      <t xml:space="preserve">
</t>
    </r>
    <r>
      <rPr>
        <sz val="10"/>
        <color rgb="FF000000"/>
        <rFont val="Arial"/>
      </rPr>
      <t xml:space="preserve">
Contaminación y afectaciones al aire y suelo por emisiones de material particulado y daños al suelo</t>
    </r>
  </si>
  <si>
    <t xml:space="preserve">Siempre que se vaya a elaborar una resolución, que asigna a un beneficiario un instrumento financiero (recursos o especie) o una oferta de compra de predio recomendado o mejora, el profesional jurídico deberá revisar la información registrada en el Informe de Factibilidad o Informe Interdisciplinario Procesos en Curso y valor del avalúo. 
En caso de encontrar desviaciones en el control, los  referentes jurídico y financiero al momento de hacer la revisión del acto administrativo y solicitar el desembolso de los recursos, verificarán el cumplimiento de requisitos. </t>
  </si>
  <si>
    <t xml:space="preserve">Socializar y verificar cuatrimestralmente con equipo jurídico los puntos de control de los procedimientos donde se verifica la información registrada en el Informe de Factibilidad, o Informe Interdisciplinario Procesos en Curso y valor del avalúo, para elaborar la resolución que asigna un instrumento financiero (recursos o especie) o una oferta de compra de predio recomendado y/o mejora. </t>
  </si>
  <si>
    <r>
      <rPr>
        <b/>
        <sz val="10"/>
        <color theme="1"/>
        <rFont val="Arial"/>
        <family val="2"/>
      </rPr>
      <t xml:space="preserve">109 </t>
    </r>
    <r>
      <rPr>
        <sz val="10"/>
        <color theme="1"/>
        <rFont val="Arial"/>
        <family val="2"/>
      </rPr>
      <t xml:space="preserve">Informes de Prefactibilidad y </t>
    </r>
    <r>
      <rPr>
        <b/>
        <sz val="10"/>
        <color theme="1"/>
        <rFont val="Arial"/>
        <family val="2"/>
      </rPr>
      <t>19</t>
    </r>
    <r>
      <rPr>
        <sz val="10"/>
        <color theme="1"/>
        <rFont val="Arial"/>
        <family val="2"/>
      </rPr>
      <t xml:space="preserve"> Procesos en curso con sus estudio de Documentos </t>
    </r>
  </si>
  <si>
    <r>
      <rPr>
        <b/>
        <sz val="10"/>
        <color rgb="FF000000"/>
        <rFont val="Arial"/>
        <family val="2"/>
      </rPr>
      <t xml:space="preserve">29 </t>
    </r>
    <r>
      <rPr>
        <sz val="10"/>
        <color rgb="FF000000"/>
        <rFont val="Arial"/>
        <family val="2"/>
      </rPr>
      <t xml:space="preserve">Informes de Prefactibilidad y  </t>
    </r>
    <r>
      <rPr>
        <b/>
        <sz val="10"/>
        <color rgb="FF000000"/>
        <rFont val="Arial"/>
        <family val="2"/>
      </rPr>
      <t>31</t>
    </r>
    <r>
      <rPr>
        <sz val="10"/>
        <color rgb="FF000000"/>
        <rFont val="Arial"/>
        <family val="2"/>
      </rPr>
      <t xml:space="preserve"> Procesos en curso con sus estudio de Documentos </t>
    </r>
  </si>
  <si>
    <t xml:space="preserve">2
</t>
  </si>
  <si>
    <t>0Mensualmente, el equipo jurídico  de Relocalización de Reas verificará la documentación y el cumplimiento de requisitos de los beneficiarios de Relocalización Transitoria y el profesional financiero registrará la información en el Tablero de Control, para viabilizar la continuidad en el proceso.
En caso de encontrar desviaciones en el control, el referente jurídico y financiero al momento de hacer la revisión final para el pago de la Ayuda de Relocalización verifica el cumplimiento de Requisitos.</t>
  </si>
  <si>
    <t>Actualizar mensualmente el Tablero de Control con la información de cada uno de los componentes (jurídico, técnico, social y financiero) de los procesos que se presentan a la Mesa Técnica de Reasentamientos</t>
  </si>
  <si>
    <t xml:space="preserve">Tablero de Control con estado de los procesos presentado en Mesa Técnica </t>
  </si>
  <si>
    <t>1 Tablero de Control actualizado</t>
  </si>
  <si>
    <t>Se Anexa tablero de control de cumplimiento de reuisitos para el prorama de Relocalización Transitoría.</t>
  </si>
  <si>
    <t>nombre del trabler de reloca</t>
  </si>
  <si>
    <t>Se anexa el tablero de control de la presentación de familias a la mesa técnica de Reasentamientos para aprobación de acciones por parte del Director de Reasentamiento.</t>
  </si>
  <si>
    <r>
      <rPr>
        <b/>
        <sz val="10"/>
        <color theme="1"/>
        <rFont val="Arial"/>
        <family val="2"/>
      </rPr>
      <t>1</t>
    </r>
    <r>
      <rPr>
        <sz val="10"/>
        <color theme="1"/>
        <rFont val="Arial"/>
        <family val="2"/>
      </rPr>
      <t xml:space="preserve"> Tablero de Control</t>
    </r>
  </si>
  <si>
    <t>Tablero de Control listado de mesas de reasentamientos año 2025</t>
  </si>
  <si>
    <t>Base de Datos de realocalizacion Nuevos</t>
  </si>
  <si>
    <t>Siempre que se vaya a realizar un desembolso el profesional financiero revisará la información necesaria para dar trámite al giro, considerando las condiciones, requisitos establecidos en los actos administrativos o documentos previos, y solicitará el Informe Interdisciplinario de Proceso en Curso o elaborará el Informe Interdisciplinario para pago de excedentes, verificando que el beneficiario cumpla con los requisitos.
En caso de encontrar desviaciones en el control, los referentes jurídico y financiero al momento de hacer la revisión de los actos administrativos o tramitar las solicitudes de  desembolsos, verificarán el cumplimiento de los requisitos.</t>
  </si>
  <si>
    <t>Actualizar mensualmente el Tablero de Control con la información de los beneficiarios de Relocalización Transitoria, verificando el cumplimiento de requisitos.</t>
  </si>
  <si>
    <t>Tablero de Control actualizado con la información de los beneficiarios de ayuda de relocalización</t>
  </si>
  <si>
    <t xml:space="preserve">Se anexan informes de Prefactibilidad y de procesos en curso donde verifica el cumplimiento de requisitos financieros por parte del equipo interdisciplinar. </t>
  </si>
  <si>
    <t xml:space="preserve">Tablero de Contro Listado Relocalización mes de abril 2025 </t>
  </si>
  <si>
    <t xml:space="preserve">Base de Datos de realocalizacion antigua </t>
  </si>
  <si>
    <t xml:space="preserve">El supervisor del contrato, realiza la verificación mensualmente al cumplimiento de los criterios ambientales y las obligaciones de los contratistas de la obra con respecto al manejo de los RCD (cuando se encuentre ejecutando la obra) conforme a los lineamientos ambientales definidos por la CVP y la normatividad aplicable. Reporta la disposición final generados en la obra al referente PIGA de la CVP (anexo 4 del Decreto 507 de 2023), se lleva a cabo la validación y posteriormente se realiza el cargue correspondiente a la Secretaría Distrital de Ambiente. En caso de identificar una anomalía, el supervisor del contrato realizará seguimiento al reporte mensual y solicitará al contratista el reporte para la generación del certificado de disposición final requerido en las obligaciones contractuales. 
</t>
  </si>
  <si>
    <t xml:space="preserve">Se realiza la verificación y se realiza el cargue del manejo de los RCD de las obras, informacion remitida por las direcciones misionales y confirmado por parte de la Oficina Asesora de Planeación del cargue en la plataforma de la SDA. </t>
  </si>
  <si>
    <t xml:space="preserve">Memorando cargue de RCD 
</t>
  </si>
  <si>
    <t>Este control se creó en el mes de noviembre, para articular los riesgos asociados a temas ambientales de la entidad</t>
  </si>
  <si>
    <t xml:space="preserve">Desconocimiento sobre las actividades propias del procedimiento de cesión a título gratuito 
Falta de claridad sobre los aspectos técnicos, sociales y jurídicos a tener en cuenta en el marco del procedimiento de cesión a título gratuito </t>
  </si>
  <si>
    <t xml:space="preserve">
Posibilidad de afectación reputacional por demoras injustificadas en la titulación de predios por el mecanismo de Cesión a Título Gratuito, debido a la falta de seguimiento a los procesos de forma integral (componente: técnico, social y jurídico).</t>
  </si>
  <si>
    <t xml:space="preserve">Afectación imagen de la entidad
Indagaciones e investigaciones por parte de entidades de control. </t>
  </si>
  <si>
    <t xml:space="preserve">El Director Técnico de Urbanizaciones y Titulación o quien éste designe,  revisa mensualmente que se esté diligenciado la matriz denominada TITULACIÓN 2025_SEGUIMIENTO DE EXPEDIENTES, por parte de el (los) responsable (s) de cada componente (Técnico, Social y Jurídico), conforme a las actividades asignadas mediante procedimiento 208-TIT-Pr-05 TITULACIÓN POR MECANISMO DE CESIÓN A TÍTULO GRATUITO. Esto, mediante en desarrollo de una reunión, en la cual se verifica que, a cierre del mes inmediatamente anterior, la matrtiz se encuentre debidamente actualizada. En caso de presentarse una desviación, se requerirá al responsable mediante correo electrónico, a fin de que se adelanten las actividades pendientes y se actualice la matriz. </t>
  </si>
  <si>
    <t xml:space="preserve">El Director Técnico de Urbanizaciones y Titulación o quien éste designe, adelantará mensualmente una reunión con los equipos de los componentes técnico, social y jurídico, a fin de establecer los compromisos para cada uno de ellos, durante el mes correspondiente. </t>
  </si>
  <si>
    <t>Director de Urbanización y Titulación y/o a quien Designe</t>
  </si>
  <si>
    <t xml:space="preserve">Acta de reunión  y listado de asistencia </t>
  </si>
  <si>
    <t xml:space="preserve">N° de reuniones realizadas </t>
  </si>
  <si>
    <t>El director DUT llevó a cabo las reuniones correspondientes a los periodos de marzo y abril de 2025, en las cuales se verificó que a cierre del mes inmediatamente anterior, la matriz TITULACIÓN 2025_SEGUIMIENTO DE EXPEDIENTES se  encontrara debidamente actualizada.</t>
  </si>
  <si>
    <t>Se carga carpeta denominada EVIDENCIAS RIESGO 1, en la cual se incorporan los siguientes documentos: Acta marzo de 2025, Presentación marzo 2025, Acta abril de 2025, Presentación abril 2025 y archivo excel matriz TITULACIÓN 2025_SEGUIMIENTO DE EXPEDIENTES</t>
  </si>
  <si>
    <t xml:space="preserve">El director DUT llevó a cabo las reuniones correspondientes a los periodos de marzo y abril de 2025, en las cuales establecieron los compromisos para cada mes (marzo y abril) con los equipos técnico, social y jurídico. </t>
  </si>
  <si>
    <t>Se carga carpeta denominada EVIDENCIAS PLAN DE TRAMIENTO_RIESGO1, que contiene los documentos: Acta marzo de 2025, compromisos marzo 2025, Acta abril de 2025, compromisos abril 2025</t>
  </si>
  <si>
    <t>YAMILE</t>
  </si>
  <si>
    <t>El director DUT llevó a cabo las reuniones correspondientes a los periodos de mayo, junio, julio y agosto de 2025, en las cuales se verificó que a cierre del mes inmediatamente anterior, la matriz TITULACIÓN 2025_SEGUIMIENTO DE EXPEDIENTES se  encontrara debidamente actualizada.</t>
  </si>
  <si>
    <t xml:space="preserve">Se carga carpeta denominada EVIDENCIAS RIESGO 1, en la cual se incorporan los siguientes documentos: Acta mayo de 2025, Presentación mayo 2025, Acta junio de 2025, Presentación junio 2025, Acta julio de 2025, Presentación julio 2025, Acta agosto de 2025, Presentación agosto 2025 y archivo excel matriz TITULACIÓN 2025_SEGUIMIENTO DE EXPEDIENTES, por cada periodo mensual reportado. </t>
  </si>
  <si>
    <t xml:space="preserve">El director DUT llevó a cabo las reuniones correspondientes a los periodos de mayo, junio, julio y agosto de 2025, en las cuales establecieron los compromisos para cada mes (mayo, junio, julio y agosto) con los equipos técnico, social y jurídico. </t>
  </si>
  <si>
    <t xml:space="preserve">Se carga carpeta denominada EVIDENCIAS PLAN DE TRAMIENTO_RIESGO1, que contiene los documentos: Acta seguimiento y compromisos mayo de 2025, Acta seguimiento y compromisos junio de 2025, Acta seguimiento y compromisos julio de 2025, Acta seguimiento y compromisos agosto de 2025, </t>
  </si>
  <si>
    <t>El director DUT llevó a cabo las reuniones correspondientes a los periodos de septiembre, octubre, noviembre y diciembre de 2025, en las cuales se verificó que a cierre del mes inmediatamente anterior, la matriz TITULACIÓN 2025_SEGUIMIENTO DE EXPEDIENTES se  encontrara debidamente actualizada.</t>
  </si>
  <si>
    <r>
      <t>Se carga carpeta denominada EVIDENCIAS RIESGO 1, en la cual se incorporan los siguientes documentos:</t>
    </r>
    <r>
      <rPr>
        <sz val="11"/>
        <color rgb="FF000000"/>
        <rFont val="Arial"/>
        <family val="2"/>
      </rPr>
      <t xml:space="preserve"> Acta agosto-septiembre de 2025,  Acta octubre de 2025,  Acta noviembre-diciembre de 2025</t>
    </r>
    <r>
      <rPr>
        <sz val="11"/>
        <rFont val="Arial"/>
        <family val="2"/>
      </rPr>
      <t xml:space="preserve"> y archivo excel matriz TITULACIÓN 2025_SEGUIMIENTO DE EXPEDIENTES, por cada periodo mensual reportado. </t>
    </r>
  </si>
  <si>
    <t xml:space="preserve">El director DUT llevó a cabo las reuniones correspondientes a los periodos de septiembre, octubre, noviembre y diciembre de 2025, en las cuales establecieron los compromisos para cada mes con los equipos técnico, social y jurídico. </t>
  </si>
  <si>
    <t>Se carga carpeta denominada EVIDENCIAS PLAN DE TRAMIENTO_RIESGO1, que contiene los documentos: Acta seguimiento y compromisos agosto-septiembre de 2025, Acta seguimiento y compromisos octubre de 2025, Acta seguimiento y compromisos noviembre-diciembre de 2025</t>
  </si>
  <si>
    <t>Falta de claridad en cuanto a los criterios técnicos y legales para la supervisión de contratos
Falta de rigurosidad en el seguimiento integral a la ejecución del (los) contrato (s) (técnica, financiera y contractual) 
Control deficiente en la gestión de los Residuos de construcción y demolición (RCD ) generados en las obras de la entidad</t>
  </si>
  <si>
    <t xml:space="preserve">
Posibilidad de afectación económica y reputacional por incumplimiento en oportunidad y calidad en la entrega de los proyectos de vivienda, debido a debilidad en el seguimiento y control a la ejecución del (los) contratos (s).</t>
  </si>
  <si>
    <r>
      <rPr>
        <sz val="10"/>
        <color rgb="FF000000"/>
        <rFont val="Arial"/>
      </rPr>
      <t xml:space="preserve">Afectación imagen de la entidad
Indagaciones e investigaciones por parte de entidades de control. 
</t>
    </r>
    <r>
      <rPr>
        <sz val="10"/>
        <color rgb="FFFF0000"/>
        <rFont val="Arial"/>
      </rPr>
      <t xml:space="preserve">
</t>
    </r>
    <r>
      <rPr>
        <sz val="10"/>
        <color rgb="FF000000"/>
        <rFont val="Arial"/>
      </rPr>
      <t>Contaminación y afectaciones al aire y suelo por emisiones de material particulado y daños al suelo</t>
    </r>
  </si>
  <si>
    <t xml:space="preserve">El Director Técnico de Urbanizaciones y Titulación o quien éste designe, revisa semanalmente, mediante reunión de seguimiento de obra o consultoría, que la ejecución del (los) contrato (s) se esté desarrollando conforme a los criterios establecidos en los documentos contractuales. En caso de presentarse una desviación, se solicitará un plan de contingencia al contratista, en busca de encontrar los correctivos a que haya lugar.   </t>
  </si>
  <si>
    <t>-</t>
  </si>
  <si>
    <t xml:space="preserve">En los casos en que se evidencie la posibilidad de algún incumplimiento contractual, el Director Técnico de Urbanizaciones y Titulación o quien éste designe,  citará una reunión extraordinaria con el contratista (obra o consultoría) para buscar la forma de mitigar la situación y evitar un incumplimiento.  </t>
  </si>
  <si>
    <t xml:space="preserve">El supervisor de apoyo de cada contrato de obra o consultoría vigentes (a la fecha 3 de obra y 1 de consultoría), designado por el Director DUT, llevó a cabo las reuniones semanales de seguimeinto a cada contrato. </t>
  </si>
  <si>
    <t xml:space="preserve">Se carga carpeta denominada EVIDENCIAS RIESGO 2, en la cual se incorpora lo siguiente: cuatro (4) carpetas, una por cada contrato vigente (3 de obra y 1 de consultoría), en las que reposan las actas de reunión desarrolladas entre los meses de e enero a abril de 2025.  </t>
  </si>
  <si>
    <t xml:space="preserve">Durante los meses enero a abril de 2025, no se llevaron a acabo reuniones extraordinarias, toda vez que no se evidenciaron posibles incumplimientos contractuales </t>
  </si>
  <si>
    <t>28/05/205</t>
  </si>
  <si>
    <t>La actividad no se ejecuta debido que no fue requerido en el periodo</t>
  </si>
  <si>
    <t xml:space="preserve">HABIT </t>
  </si>
  <si>
    <t xml:space="preserve">El supervisor de apoyo de cada contrato de obra  vigentes (a la fecha 2 de obra), designado por el Director DUT, llevó a cabo las reuniones semanales de seguimeinto a cada contrato. </t>
  </si>
  <si>
    <t xml:space="preserve">Se carga carpeta denominada EVIDENCIAS RIESGO 2, en la cual se incorpora lo siguiente: Dos (2) carpetas, una por cada contrato vigente (2 de obra ), en las que reposan las actas de reunión desarrolladas entre los meses de mayo, junio, julio y agosto de 2025.  </t>
  </si>
  <si>
    <t xml:space="preserve">Durante los mesesmayo, junio, julio y agosto de 2025, no se llevaron a acabo reuniones extraordinarias, toda vez que no se evidenciaron posibles incumplimientos contractuales </t>
  </si>
  <si>
    <r>
      <t xml:space="preserve">El supervisor de apoyo de cada contrato de obra  vigentes </t>
    </r>
    <r>
      <rPr>
        <sz val="11"/>
        <color rgb="FF000000"/>
        <rFont val="Arial"/>
        <family val="2"/>
      </rPr>
      <t>(a la fecha 2 de obra y 1 de interventoría</t>
    </r>
    <r>
      <rPr>
        <sz val="11"/>
        <rFont val="Arial"/>
        <family val="2"/>
      </rPr>
      <t xml:space="preserve">), designado por el Director DUT, llevó a cabo las reuniones semanales de seguimeinto a cada contrato. </t>
    </r>
  </si>
  <si>
    <r>
      <t xml:space="preserve">Se carga carpeta denominada EVIDENCIAS RIESGO 2, en la cual se incorpora lo siguiente: </t>
    </r>
    <r>
      <rPr>
        <sz val="11"/>
        <color rgb="FF000000"/>
        <rFont val="Arial"/>
        <family val="2"/>
      </rPr>
      <t xml:space="preserve">Dos (2) carpetas, una por cada contrato vigente (1 de obra con su interentoría y 1 de obra que terminó la primera semana de septiembre ), </t>
    </r>
    <r>
      <rPr>
        <sz val="11"/>
        <rFont val="Arial"/>
        <family val="2"/>
      </rPr>
      <t xml:space="preserve">en las que reposan las actas de reunión desarrolladas entre los meses de septiembre, octubre, noviembre y diciembre de 2025.  </t>
    </r>
  </si>
  <si>
    <t xml:space="preserve">Durante los meses septiembre, octubre, noviembre y diciembre de 2025, no se llevaron a acabo reuniones extraordinarias, toda vez que no se evidenciaron posibles incumplimientos contractuales </t>
  </si>
  <si>
    <t>El supervisor del contrato, realiza la verificación mensualmente al cumplimiento de los criterios ambientales y las obligaciones de los contratistas de la obra con respecto al manejo de los RCD (cuando se encuentre ejecutando la obra) conforme a los lineamientos ambientales definidos por la CVP y la normatividad aplicable. Reporta la disposición final generados en la obra al referente PIGA de la CVP (anexo 4 del Decreto 507 de 2023), se lleva a cabo la validación y posteriormente se realiza el cargue correspondiente a la Secretaría Distrital de Ambiente. En caso de identificar una anomalía, el supervisor del contrato realizará seguimiento al reporte mensual y solicitará al contratista el reporte para la generación del certificado de disposición final requerido en las obligaciones contractuales.</t>
  </si>
  <si>
    <t>Inadecuado acompañamiento social a los hogares durante la implementación de las mejoras en el rol de supervisores a la interventoría de las obras.
Debilidad en la planeación para la ejecución de los proyectos.
Entrega inoportuna  de productos requeridos, por errores en la ejecución y la gestión de los procesos
Debilidad en el control de calidad y/o por cambios en la normatividad
Falta de conocimiento de los documentos del Proceso de Mejoramiento de Vivienda por parte del equipo.
Deficiente entrega y conservación de la información del Proceso
Control deficiente en la gestión de los Residuos de construcción y demolición (RCD ) generados en las obras de la entidad</t>
  </si>
  <si>
    <t xml:space="preserve">Afectación en el incumplimiento de la misionalidad de la entidad, debido al incumplimiento de las metas y objetivos de los proyectos y programas del proceso de Mejoramiento de Vivienda, por errores y reprocesos administrativos. </t>
  </si>
  <si>
    <r>
      <rPr>
        <sz val="10"/>
        <color rgb="FF000000"/>
        <rFont val="Arial"/>
      </rPr>
      <t xml:space="preserve">Sanciones e investigaciones
Errores y reprocesos administrativos
Pérdida de la memoria institucional
Entrega inoportuna de las metas programadas
Retrazos en la entrega de las obras
Materiales de baja calidad
Insatisfacción de nuestros grupos de valor
Detrimento patrimonial
</t>
    </r>
    <r>
      <rPr>
        <sz val="10"/>
        <color rgb="FFFF0000"/>
        <rFont val="Arial"/>
      </rPr>
      <t xml:space="preserve">
</t>
    </r>
    <r>
      <rPr>
        <sz val="10"/>
        <color rgb="FF000000"/>
        <rFont val="Arial"/>
      </rPr>
      <t>Contaminación y afectaciones al aire y suelo por emisiones de material particulado y daños al suelo</t>
    </r>
  </si>
  <si>
    <t>El riesgo afecta la imagen de la entidad internamente, de conocimiento general, nivel interno, de junta directiva y accionistas y/o de provedores</t>
  </si>
  <si>
    <t xml:space="preserve">1. El Director Mejoramiento de Vivienda o a quien designe realizará espacios de diálogo cada vez que se consideren necesarios y con la participación del equipo técnico de la Dirección de Mejoramiento de Vivienda, con el propósito de continuar con la implementación del plan de gestión social, generando los controles y medidas de acompañamiento técnico social que sean pertinentes en la fase de estructuración de los proyectos e implementación de las obras. En caso que se encuentren inconsistencias, se definen las acciones correctivas o de mejora.  El líder del equipo de gestión social realizará el seguimiento de dichas acciones. 
</t>
  </si>
  <si>
    <t>Realizar balance del Plan de Gestión Social de la Dirección Mejoramiento de Vivienda.</t>
  </si>
  <si>
    <t>Director Mejoramiento de Vivienda o a quien Designe</t>
  </si>
  <si>
    <t>Balance Plan de Gestión Social</t>
  </si>
  <si>
    <t>Dos (2) documentos balance del Plan de Gestión Social</t>
  </si>
  <si>
    <t xml:space="preserve">Gestión del equipo social: Visitas técnicas sociales y Espacios de Diálogo </t>
  </si>
  <si>
    <t>1. Reportes Visitas técnicas sociales y 
2. Reporte Espacios de Diálogo</t>
  </si>
  <si>
    <t>La actividad no aplica durante el periodo</t>
  </si>
  <si>
    <t>Gestión del equipo social: Visitas técnicas sociales y Espacios de Diálogo</t>
  </si>
  <si>
    <t>1. Se presenta INFORME DE GESTIÓN DEL COMPONENTE GESTION SOCIAL - DIRECCIÓN DE 
MEJORAMIENTO DE VIVIENDA - I SEMESTRE-2025, cuyo objetivo es Presentar los resultados de la gestión semestral del componente de gestión Social de la  Dirección de Mejoramiento de Vivienda en  cuanto a la culminación del Programa Plan Terrazas y el inicio del Programa mejora tu casa de la actual 
administración.</t>
  </si>
  <si>
    <t>1.  INFORME DE GESTIÓN DEL COMPONENTE GESTION SOCIAL - DIRECCIÓN DE 
MEJORAMIENTO DE VIVIENDA - I SEMESTRE-2025,</t>
  </si>
  <si>
    <t>Gestión del equipo social: Visitas técnicas sociales y Espacios de Diálogo de los diferente Programas (Pintuco, Plan Terrazas; Mejora Tu casa)</t>
  </si>
  <si>
    <t>1. Reportes Visitas técnicas sociales 
2. Reporte Espacios de Diálogo
3. Actas</t>
  </si>
  <si>
    <t>1. Se presenta avance del  INFORME DE GESTIÓN DEL COMPONENTE GESTION SOCIAL - DIRECCIÓN DE MEJORAMIENTO DE VIVIENDA - II SEMESTRE-2025, cuyo objetivo es Presentar los resultados de la gestión semestral del componente de gestión Social de la  Dirección de Mejoramiento de Vivienda en  cuanto a la culminación del Programa Plan Terrazas y el inicio del Programa mejora tu casa de la actual
administración</t>
  </si>
  <si>
    <t>1.  INFORME DE GESTIÓN DEL COMPONENTE GESTION SOCIAL - DIRECCIÓN DE
MEJORAMIENTO DE VIVIENDA - II SEMESTRE-2025</t>
  </si>
  <si>
    <t xml:space="preserve">El Director Mejoramiento de Vivienda o a quien designe, incorporará en la gestión del proyecto las mesas técnicas, cada vez que sea necesario, para la socialización de paquetes técnicos entregados entre estaciones de trabajo y/o para la entrega de lineamientos para la aplicación de criterios normativos y técnicos (lineamientos de diseño e ingeniería) que el equipo técnico debe tener en cuenta durante el proceso con el fin de evitar reprocesos. En caso de identificar inconsistencias o desviasiones se realizara un comite tecnico extraordinario para realizar seguimiento a la ejecución de los proyectos y programas en los temas tecnicos, jurídicos y financieros. </t>
  </si>
  <si>
    <t xml:space="preserve">Realizar  jornadas de sensibilización con el personal de la Dirección de Mejoramiento de Vivienda sobre la aplicación de criterios normativos y técnicos. </t>
  </si>
  <si>
    <t xml:space="preserve">Evaluación de la socialización
Lista de asistencia </t>
  </si>
  <si>
    <t>Dos (2) jornadas de sensibilización sobre aplicación de criterios normativos y técnicos realizadas.</t>
  </si>
  <si>
    <t xml:space="preserve">Comité de seguimiento grupo de Obra 007 - 008 - 009
</t>
  </si>
  <si>
    <t xml:space="preserve">Actas de Reunión 
Actas COMITÉ DE OBRA 
</t>
  </si>
  <si>
    <t>Se siguen los Lineamientos descritos en el Decreto 431 de 2024 
REsolución 816 del 22 de agosto de 2025, por medio de la cual se establece el Reglamento Operativo del Programa Mejoramiento de Vivienda</t>
  </si>
  <si>
    <t>Decreto 431 de 2024  
REsolución 816 del 22 de agosto de 2025</t>
  </si>
  <si>
    <t>1.  En el primer semestre de 2025 se hizo la solicitud a la Subdirección Administrativa para  impartir  socialización de procedimientos del proceso de Adquisición de Bienes y Servicios, la cual tiene como  objetivo fortalecer el conocimiento y la correcta aplicación de los lineamientos establecidos, garantizando así una gestión eficiente, transparente y alineada con las normativas institucionales
2. El Director de MV llevó a cabo una reunión presencial para la presentación del programa Mejora tu Casa, el cual incluye los requisitos y documentos establecidos en el Decreto 431 de 2024 y la Resolución 749 de 2024, así como los lineamientos técnicos para su implementación.</t>
  </si>
  <si>
    <t>1. Memorando solicitud capacitación lineamientos técnicos 
2.1 Citación capacitación
2.2 Listado de Asistencia
2.3 Grabación de la Capacitación
3.1 Citación a la Presentación del Programa
3.2 Presentación
3.3 Listado de asistencia</t>
  </si>
  <si>
    <t>Se siguen los Lineamientos descritos en el Decreto 431 de 2024
Resolución 816 del 22 de agosto de 2025, por medio de la cual se establece el Reglamento Operativo del Programa Mejoramiento de Vivienda
Acta de reunión con el equipo donde se hace seguimiento a cada uno de los procesos internos  del àrea (administratvo - financiero, técnico y Jurídico</t>
  </si>
  <si>
    <t>Decreto 431 de 2024
Resolución 816 del 22 de agosto de 2025
Acta de reunión</t>
  </si>
  <si>
    <t>1. El  29 de septiembre se recibió capacitación por parte de la Dirección Jurídica – Contratos sobre los procedimientos, formatos vigentes y manuales relacionados con el proceso de adquisición de bienes y servicios, aplicables de manera transversal a la DMV.
Durante la sesión, se abordó la elaboración de una guía para la supervisión de contratos, la cual será documentada próximamente.
Se adjuntan la citación y el listado de asistencia como soporte de la actividad.
2. Se realizó reunione de seguimiento del equipo de la Dirección de mejoramiento de Vivienda, donde se tratan temas de los subprocesos del área, así  mismo,  se imparten  lineamientos técnicos para el debido cumplimiento de la misionalidad de la Dirección</t>
  </si>
  <si>
    <t>1. Citación a capacitación sobre lineamientos de Supervisión, procediminetos, formatos y manuales del Proceso Adquisición de Bienes y servicios
2. Listados de asistencia a capacitación
3. Acta  de reunión de equipo</t>
  </si>
  <si>
    <t>El Director Mejoramiento de Vivienda o a quien designe generará una base de seguimiento y control  mensual de tiempos en los procesos internos previos a la emisión de los actos administrativos (Desistimiento, actos de reconocimiento y/o licenciamiento). En caso de indentificar inconsistencias o desviaciones se presentara al comite tecnico para realizar el seguimiento a los procesos internos previos a la emisión de los actos administrativos.</t>
  </si>
  <si>
    <t xml:space="preserve">Generar una muestra semestral del 5% de los procesos en curso para verificar el cumplimiento de los tiempos de norma. </t>
  </si>
  <si>
    <t>Reporte del muestreo</t>
  </si>
  <si>
    <t>Dos (2) Reportes</t>
  </si>
  <si>
    <t>Seguimiento y control de actos de reconocimiento</t>
  </si>
  <si>
    <t>Base de datos actos de reconocimiento</t>
  </si>
  <si>
    <t>1. Se presenta Reporte  de los procesos en curso de actos de reconocimiento.  Durante el primer semestre del año en curso, la entidad consolidó un total de veintidós (22) proyectos aprobados para revisión jurídica. De este conjunto, siete (7) permanecen en trámite, pendientes de la suscripción del impuesto de delineación urbana, requisito indispensable para su continuidad en el proceso</t>
  </si>
  <si>
    <t>1. REPORTE SEGUIMIENTO PROCESOS ACTOS DE RECONOCIMIENTO</t>
  </si>
  <si>
    <t>1. Base de datos actos de reconocimiento</t>
  </si>
  <si>
    <t>1. Se presenta Reporte  de los procesos en curso de actos de reconocimiento.  Durante el segundo semestre del año en curso, la entidad consolidó un total deveinte (20) proyectos aprobados;  cincuenta y dos (54) proyectos aprobados para revisión jurídica, doce (12) permanecen en trámite, pendientes de la suscripción del impuesto de delineación urbana, requisito indispensable para su continuidad en el proceso</t>
  </si>
  <si>
    <t xml:space="preserve">Demoras en los procesos contractuales (por ejemplo, estudios previos, pliegos, adjudicación).
Falta de coordinación interinstitucional entre las entidades responsables del proceso de mejoramiento de barrios.
Retrasos en la ejecución por parte del contratista.
Limitada capacidad operativa o técnica del equipo encargado del proyecto.
Condiciones climáticas adversas que impiden el avance de las obras.
Problemas en la obtención de licencias, permisos o autorizaciones requeridas.
Falta de seguimiento y control oportuno al cronograma de actividades.
Modificaciones no previstas en el alcance del proyecto que afectan tiempos y recursos.
Disponibilidad tardía de recursos financieros por parte de la entidad o del financiador.
Conflictividad social o comunitaria en los territorios donde se desarrollan los proyectos.
</t>
  </si>
  <si>
    <t xml:space="preserve">Posibilidad de una afectación económica al presupuesto de la vigencia fiscal, como consecuencia de un giro insuficiente de los recursos comprometidos en la vigencia actual, originado en retrasos en la ejecución de las actividades del proceso de mejoramiento de barrios
</t>
  </si>
  <si>
    <t xml:space="preserve">
Insatisfacción de la obra entregada
Desestabilización de la obra (Mantenimiento y sostenibilidad)
Pérdida o vencimiento de recursos comprometidos, si no se logran ejecutar en el tiempo establecido.
Retrasos en la ejecución del plan de desarrollo o metas institucionales relacionadas con el mejoramiento de barrios.
Desmejora en la calidad de vida de la población beneficiaria, por la postergación de obras o servicios.
Debilitamiento de la confianza ciudadana hacia la entidad, por el incumplimiento de compromisos.
Posible sanción o reproche fiscal por baja ejecución presupuestal.
Necesidad de reprocesos administrativos para reprogramar recursos y actividades.
Afectación en la calificación institucional o desempeño financiero, si aplica seguimiento por entes de control.
Eventualidad de litigios o reclamaciones contractuales si los contratos se ven interrumpidos o modificados.
Limitación para iniciar nuevos proyectos por falta de recursos disponibles o reprogramación forzada
</t>
  </si>
  <si>
    <t>El supervisor del contrato, en colaboración con el equipo delegado para el apoyo a la supervisión, realiza un seguimiento y control cuando se requiera sobre la ejecución de los productos y servicios establecidos. Este proceso se lleva a cabo mediante comités técnicos de seguimiento, en los cuales se evalúan los avances conforme a los cronogramas de ejecución de actividades y entregas de productos, lo que permite la validación para la gestión de pagos.
Este control es aplicable en todo momento que existan contratos en ejecución, asegurando el cumplimiento de los términos pactados y la correcta ejecución de los recursos.
En caso de identificarse desviaciones respecto al control establecido. El(la) Director(a) de Mejoramiento de Barrios deberá solicitar a la Subdirección Financiera la reprogramación del Plan Anual de Caja (PAC), en línea con la programación de pagos establecida por los contratistas.</t>
  </si>
  <si>
    <t>Se llevará a cabo una revisión semestral de los informes de ejecución de los contratos, en la cual se verificarán de manera integral los resultados alcanzados en relación con los productos entregados, los plazos cumplidos y los recursos utilizados. Esta actividad se realizará mediante la revisión detallada de la documentación presentada por los contratistas, comparando los avances con los compromisos contractuales y evaluando la eficiencia en la utilización de los recursos asignados.</t>
  </si>
  <si>
    <t>Director Técnico de Mejoramiento de Barrios y/o a quien Designe</t>
  </si>
  <si>
    <t>1/0/2025</t>
  </si>
  <si>
    <t>Informe de revisión</t>
  </si>
  <si>
    <t>2 informes de revisión generados</t>
  </si>
  <si>
    <t>Durante el periodo se realizaron 6 comités técnicos relacionados con seguimiento y control mensual a la ejecución de los productos y servicios del contrato Suba bilbao que se encuentra en ejecución</t>
  </si>
  <si>
    <t>Durante el periodo no se realizaron actividades asociadas al control, se espera realizar el primer reporte en el mes de junio considerando que la periodicidad establecida es anual</t>
  </si>
  <si>
    <t>La actividad no aplica durante el periodo evaluado</t>
  </si>
  <si>
    <t>Durante el periodo no se realizaron actividades de control, dado que la periodicidad establecida para el reporte es semestral. En el próximo reporte se presentará el segundo informe, fundamentado en la ejecución contractual del proceso en curso</t>
  </si>
  <si>
    <t>El proceso indica que la periodicidad es semestral por tanto en el avance con corte 3er cuatrimestre se presentará el avance de ejecución de los controles y de las actividades del plan
Por parte de la OAP se revisó la formulación de la matriz para verificar los resultados de la zona del riesgo, conforme a los lineamientos de la guía de riesgos de DAFP V6</t>
  </si>
  <si>
    <t>Durante el periodo se realizaron los comités pertinentes como seguimiento a las ejecuciones contractuales</t>
  </si>
  <si>
    <t>Actas de reunión</t>
  </si>
  <si>
    <t>Durante el periodo se realizaron 29 comités técnicos relacionados con seguimiento y control a la ejecución de los productos y servicios de los contratos CVP-963-2024 y CVP-971-2024.que se encuentra en ejecución</t>
  </si>
  <si>
    <t>(29 mesas de trabajo realizadas / 29 mesas de trabajo programadas) equivalente al 100% del cumplimiento</t>
  </si>
  <si>
    <t>Actas de reunión 2do semestre de 2025</t>
  </si>
  <si>
    <t>El profesional financiero de la DMB realiza validaciones cuando se requiera del cumplimiento del PAC y el PAA, comparando la ejecución financiera y técnica frente a la planificación inicial. Este seguimiento se realiza junto con los profesionales de apoyo a la supervisión mediante reuniones estructuradas con actas, donde se identifican alertas tempranas de posibles retrasos o desajustes. Este control es aplicable en todo momento que existan contratos en ejecución.
En caso de identificarse desviaciones la Dirección de Mejoramiento de Barrios activa una mesa de trabajo con la Oficina Asesora de Planeación (OAP), bajo un protocolo establecido, para formular soluciones oportunas y evitar la materialización del riesgo.</t>
  </si>
  <si>
    <t>Realizar el seguimiento y control a la ejecución y giro de las reservas presupuestales y de los pasivos exigibles, a través de mesas de trabajo semestrales donde se registre el avance de las actividades necesarias para garantizar los giros respectivos.</t>
  </si>
  <si>
    <t>Acta de reunión</t>
  </si>
  <si>
    <t>2 actas de reunión generadas</t>
  </si>
  <si>
    <t>Durante el periodo se realizaron actividades asociadas al PAA y el PAC, con base a los recursos asignados en la vigencia</t>
  </si>
  <si>
    <t>Actas de reunión febrero, marzo y abril de 2025</t>
  </si>
  <si>
    <t>Durante el periodo se realizaron 3 mesas de trabajo donde se abordaron los siguientes temas:
1. Presupuesto y ejecución a febrero 2025
2. Reservas presupuestales
3. Pasivos exigibles
4. Socialización actualización procedimiento para la solicitud de CDP
5. Sistematización de los pasivos en SICAPITAL</t>
  </si>
  <si>
    <t>(3 mesas de trabajo realizadas / 3 mesas de trabajo programadas) equivalente al 100% del cumplimiento</t>
  </si>
  <si>
    <t>Durante el periodo no se adelantaron actividades de control, en atención a que la periodicidad del reporte es semestral. En el próximo reporte se incluirá la información correspondiente a las reuniones técnicas de seguimiento al PAA y al PAC.</t>
  </si>
  <si>
    <t>Durante el periodo no se adelantaron actividades de control.</t>
  </si>
  <si>
    <t>Información desactualizada e incompleta de los trámites y servicios de la Caja de Vivienda Popular e  información relevante para la ciudadanía.
Información desactualizada en los canales  institucionales de comunicación con nuestros grupos de valor sobre los trámites y servicios ofrecidos por la CVP. 
Desconocimiento por parte del grupo del punto que atiende Servicio al Ciudadano, sobre los trámites y servicios de la Caja de la Vivienda Popular</t>
  </si>
  <si>
    <t>Afectación de la imagen y la confianza de la entidad por orientar de manera inadecuada a la ciudadanía sobre los trámites y servicios que ofrece la entidad, debido a información desactualizada sobre los requisitos de los servicios que ofrece la CVP</t>
  </si>
  <si>
    <t>Sanciones o investigaciones
El riesgo afecta la imagen de la entidad con algunos usuarios de relevancia frente al logro de los objetivos
Desconfianza en la gestión de la CVP</t>
  </si>
  <si>
    <t xml:space="preserve">El profesional que apoya el proceso de servicio al ciudadano, solicita de manera mensual a las dependencias de la CVP, el suministro de información actualizada de los trámites y servicios que han sido modificados e información relevante que sea de interés para la ciudadanía. 
En el momento que reporten modificación y/o cambio a los trámites y servicios o información relevante de las dependencias misionales, se socializará al grupo del punto que atiende servicio al ciudadano. 
</t>
  </si>
  <si>
    <t xml:space="preserve">Socializar al grupo del punto que atiende servicio al ciudadano,los trámites y servicios que han sido modificados e información relevante que sea de interés para la ciudadanía.
</t>
  </si>
  <si>
    <t>Director de Gestión Corporativa y/o a quien Designe</t>
  </si>
  <si>
    <t>Cada vez que ocurra</t>
  </si>
  <si>
    <t xml:space="preserve">Correos electrónicos y/o actas de  reunión   socializando a  los contratistas los trámites y servicios que han sido modificados e información relevante que sea de interés para la ciudadanía. </t>
  </si>
  <si>
    <t xml:space="preserve">No. de correos remitidos  y / o actasde reunión </t>
  </si>
  <si>
    <t>Se entregan los correos de solicitud y la socialización de los trámites que fueron reportados.</t>
  </si>
  <si>
    <t>Solicitudes 
Socializaciones</t>
  </si>
  <si>
    <t xml:space="preserve">Durante el período se enviaron correos y un oficio solicitando la información actualizada para cada una de las dependencias misionales de la CVP y se socializa la entrega de información. </t>
  </si>
  <si>
    <t>Se realizó 1 socialización al equipo</t>
  </si>
  <si>
    <t xml:space="preserve">Memorandos de solicitud
Correos de socialización </t>
  </si>
  <si>
    <t xml:space="preserve">Memorandos TyS
Correos Socialización </t>
  </si>
  <si>
    <t xml:space="preserve">
Entre los meses de mayo a  agosto de 2025 se enviaron memorandos solicitando la información de trámites y servicios nuevos a cada dependencia misional.  Como resultado de estas solicitudes, y teniendo en cuenta las respuestas entregadas por las dependencias, se procedió a socializar la información al equipo de Servicio al Ciudadano, a través de correo electrónico institucional.</t>
  </si>
  <si>
    <t>n/a</t>
  </si>
  <si>
    <t>no</t>
  </si>
  <si>
    <t>El proceso presenta ejecución de los controles y de las actividades del plan conforme a la periodiciada establecida. 
Por parte de la OAP se revisó la formulación de la matriz para verificar los resultados de la zona del riesgo, conforme a los lineamientos de la guía de riesgos de DAFP V6</t>
  </si>
  <si>
    <t xml:space="preserve">
Durante el tercer cuatrimestre de 2025, se solicitó a las diferentes dependencias de la CVP la información relacionada con los trámites y/o servicios que presentaron algunas modificaciones, así como aquella información relevante de cara a la ciudadanía. Una vez recibida la respuesta, la información fue socializada  al equipo de apoyo del Proceso de Servicio al Ciudadano</t>
  </si>
  <si>
    <t xml:space="preserve">1.  MEMORANDOS TYS (Solicitud información trámites y servicios)
2. Socializaciones TYS 
</t>
  </si>
  <si>
    <t xml:space="preserve">Recibida la información, esta fue socializada a través de correo electrónico  a los contratistas  y servidora pública que hacen parte de Servicio al Ciudadano, correspondiente a los  trámites y servicios del cuatrimestre.
</t>
  </si>
  <si>
    <t>Socialización 100%</t>
  </si>
  <si>
    <t>carpeta_RIESGOS DE CORRUPCIÓN -Proceso servicio al Ciudadano-Carpeta: 3er cuatrimestre-</t>
  </si>
  <si>
    <t>Insuficiente gestión en los pagos de los recursos de la vigencia y de las reservas presupuestales por parte de los ordenadores de gasto y supervisores, previo cumplimiento de las obligaciones contractuales por parte de los contratistas.
Insuficiente gestión en la depuración de pasivos exigibles, previo cumplimiento de las obligaciones contractuales por parte de los contratistas. 
Baja ejecución del Plan Anual Mensualizado de Caja PAC de los recursos de vigencia y reserva presupuestal.</t>
  </si>
  <si>
    <t xml:space="preserve">
Posibilidad de afectación reputacional por presentar falencias en la ejecución de compromisos y giros de los recursos programados en la vigencia, afectando el cumplimiento de las metas y generando rezagos por encima de lo establecido por parte de la Secretaria Distrital de Hacienda.  </t>
  </si>
  <si>
    <t>El riesgo afecta la imagen de la entidad a nivel interno y de una población especifica.</t>
  </si>
  <si>
    <t xml:space="preserve">El Subdirector (a)  y /o profesionales del proceso deberán realizar mensualmente seguimiento y control a la ejecución presupuestal de los proyectos de inversión y gastos de funcionamiento, y procesos contractuales, generando las alertas necesarias para la toma de decisiones. 
En los casos de presentar desviaciones se deberá realizar mesas de trabajo o planes de contingencia con los enlaces financieros y ordenadores de gasto en los que se establezcan las acciones necesarias, que corrijan los imprevistos. </t>
  </si>
  <si>
    <t>Emitir informes de ejecución presupuestal a cada uno de los ordenadores de gasto sobre el comportamiento del presupuesto de gastos de la vigencia, giros, reservas presupuestales y pasivos exigibles con sus respectivas recomendaciones.</t>
  </si>
  <si>
    <t>Subdirector(a) Financiero(a)
Profesional de Presupuesto</t>
  </si>
  <si>
    <t>Trimestral</t>
  </si>
  <si>
    <t>Informes de seguimiento a la ejecución del presupuesto de gastos de la vigencia, giros, reservas presupuestales y pasivos exigibles</t>
  </si>
  <si>
    <t>cuatro (4) Informes de seguimiento a la ejecución del presupuesto de gastos de la vigencia, giros, reservas presupuestales y pasivos exigibles</t>
  </si>
  <si>
    <t>Se presentaron informes del seguimiento y control de ejecución presupuestal a los enlaces financieros y Directivos de gasto de funcionamiento e inversiones de los meses de diciembre de 2024, enero, febrero, marzo de 2025, para toma de decisiones.</t>
  </si>
  <si>
    <t>6.PRESENTACIÓN EJECUCIÓN 
31-12-2024
31-01-2025
28-02-2025
31-03-2025</t>
  </si>
  <si>
    <t>Se presentó informes de ejecución  presupuestal de gastos de funcionamiento e inversiones de la vigencia, giros, reservas presupuestales y pasivos exigibles a corte diciembre de 2024, y corte marzo de 2025, a cada uno de los Ordenadores de Gasto, al Director General y las áreas cuando fue requerido para  la  toma de decisiones. (TRIMESTRAL)</t>
  </si>
  <si>
    <t xml:space="preserve">6.CIERRE  PRESUPUESTAL 
31-12-2024
6.CIERRE  PRESUPUESTAL 
31-03-2025
</t>
  </si>
  <si>
    <t>Se presentaron informes del seguimiento y control de ejecución presupuestal a los enlaces financieros y Directivos de gasto de funcionamiento e inversiones de los meses de abril, mayo, junio y julio de 2025, para toma de decisiones.</t>
  </si>
  <si>
    <t>6.PRESENTACIÓN EJECUCIÓN 
30-04-2025
31-05-2025
30-06-2025
31-07-2025</t>
  </si>
  <si>
    <t>Se presentó informe de ejecución  presupuestal de gastos de funcionamiento e inversiones de la vigencia, giros, reservas presupuestales y pasivos exigibles a corte junio de 2025, a cada uno de los Ordenadores de Gasto, Directores de cada Proyecto y programa y las áreas cuando fue requerido para  la  toma de decisiones. (TRIMESTRAL)</t>
  </si>
  <si>
    <t xml:space="preserve">
6.CIERRE  PRESUPUESTAL 
30-06-2025</t>
  </si>
  <si>
    <t>Se presentaron informes del seguimiento y control de ejecución presupuestal a los enlaces financieros y Directivos de gasto de funcionamiento e inversiones de los meses de agosto, septiembre, octubre y noviembre para toma de decisiones.</t>
  </si>
  <si>
    <t>6.PRESENTACIÓN EJECUCIÓN 
 31-08-2024
 30-09-2024
 31-10-2024
 30-11-2024</t>
  </si>
  <si>
    <t>Se presentó informes de ejecución presupuestal de gastos de funcionamiento e inversiones de la vigencia, giros, reservas presupuestales y pasivos exigibles a corte septiembre, a cada uno de los Ordenadores de Gasto, al Director General y las áreas cuando fue requerido para la toma de decisiones. (TRIMESTRAL)</t>
  </si>
  <si>
    <t>Emitir informes de programación y ejecución de PAC a cada uno de los ordenadores de gasto con sus respectivas recomendaciones.</t>
  </si>
  <si>
    <t>Subdirector(a) Financiero(a)
y Profesional de tesorería</t>
  </si>
  <si>
    <t>Informes de programación y ejecución de PAC</t>
  </si>
  <si>
    <t>Cuatro (4) Informes de programación y ejecución de PAC</t>
  </si>
  <si>
    <t xml:space="preserve">Se emitió informes de ejecución de PAC Trimestral y se realizó la reprogramación de PAC trimestral. </t>
  </si>
  <si>
    <t xml:space="preserve">6.INFORME DE EJECUCIÓN PAC Y REPROGRAMACIÓN  DICIEMBRE 2024
MARZO 2025
</t>
  </si>
  <si>
    <t>6.INFORME DE EJECUCIÓN PAC Y REPROGRAMACIÓN   JUNIO 2025</t>
  </si>
  <si>
    <t>Aplicación incorrecta de los principios de contabilidad.
Aplicación inadecuada del criterio de clasificación del hecho económico establecido en el Marco Normativo para Entidades de Gobierno.
Realización de cálculos errados o aplicación de criterios de medición posterior que no corresponden al Marco Normativo para Entidades de Gobierno.
Insuficiente verificación o seguimiento de los registros contables.
Adulteración, manipulación o duplicación de soportes y registros contables.
Practicas inadecuadas frente a la aplicación de los instructivos de protocolos de seguridad y de operaciones de tesorería.</t>
  </si>
  <si>
    <t>Posibilidad de afectación económica y reputacional por generar información financiera que no cumple con las características fundamentales de relevancia y representación fiel, establecidas en el Régimen de Contabilidad Pública, debido a que la información allegada al Proceso Financiero, es inoportuna y/o inexacta</t>
  </si>
  <si>
    <t>El riesgo afecta la imagen de la entidad a nivel sectorial, de la población beneficiaria y frente a actores de relevancia para el logro de los objetivos institucionales.</t>
  </si>
  <si>
    <t xml:space="preserve">Anualmente se enviará por parte del Subdirector(a) Financiero (a) y Contador, el cronograma de sostenibilidad contable a los procesos generadores de información financiera, el cual contiene las fechas de presentación de los diferentes reportes. </t>
  </si>
  <si>
    <t xml:space="preserve">Se elaboró el cronograma de de sostenibilidad contable para la vigencia 2025, el cual se esteblece a través de la Circular No. 04 de febrero de 2025. Se envió por parte del Subdirector(a) Financiero (a) y Contador, el cronograma de sostenibilidad contable a los procesos generadores de información financiera, el cual contiene las fechas de presentación de los diferentes reportes. 
</t>
  </si>
  <si>
    <t>6. CRONOGRAMA DE SOSTENIBILIDAD CONTABLE 2025</t>
  </si>
  <si>
    <t xml:space="preserve">
Se realizan las conciliaciones de las cuentas mes de diciembre 2024  y corte marzo de 2025. (TRIMESTRAL) </t>
  </si>
  <si>
    <t>7. 208-SFIN-Ft-28,29,30,31,32,33 CONCILIACIONES CUENTAS - CONCILIACIÓN INTERÁREAS DICIEMBRE 2024
MARZO 2025</t>
  </si>
  <si>
    <t xml:space="preserve">Se realizan las conciliaciones de las cuentas corte junio de 2025. (TRIMESTRAL) </t>
  </si>
  <si>
    <t>7. 208-SFIN-Ft-28,29,30,31,32,33 CONCILIACIONES CUENTAS - CONCILIACIÓN INTERÁREAS  JUNIO 2025</t>
  </si>
  <si>
    <t>Este control se ejecutó en el primer semestre del año</t>
  </si>
  <si>
    <t>Se presentan las conciliaciones de las cuentas mes de septiembre2024. (TRIMESTRAL)</t>
  </si>
  <si>
    <t>NA</t>
  </si>
  <si>
    <t xml:space="preserve">
El contador deberá efectuar de manera trimestral las conciliaciones necesarias para identificar las posibles diferencias de la información entre los procesos misionales y de apoyo de la Entidad y el Proceso Financiero, con el fin subsanar las diferencias encontradas frente a los soportes y registros contables. </t>
  </si>
  <si>
    <t xml:space="preserve">
Se realizan las conciliaciones de las cuentas mes de diciembre 2024  y corte marzo de 2025. (TRIMESTRAL)</t>
  </si>
  <si>
    <t>7. 208-SFIN-Ft-28,29,30,31,32,33 CONCILIACIONES CUENTAS -CONCILIACIÓN INTERÁREAS  DICIEMBRE 2024
MARZO 2025</t>
  </si>
  <si>
    <t>Se realizan las conciliaciones de las cuentascorte junio de 2025. (TRIMESTRAL)</t>
  </si>
  <si>
    <t>7. 208-SFIN-Ft-28,29,30,31,32,33 CONCILIACIONES CUENTAS -CONCILIACIÓN INTERÁREAS   JUNIO 2025</t>
  </si>
  <si>
    <t xml:space="preserve">
Se realizó de manera trimestral las conciliaciones en el mes de septiembre.</t>
  </si>
  <si>
    <t>Conciliación mes de septiembre</t>
  </si>
  <si>
    <t xml:space="preserve">
Se certificaran trimestralmente los Estados Financieros de la Entidad según los lineamientos del Marco Normativo para Entidades de Gobierno.</t>
  </si>
  <si>
    <t>Se realizó el seguimiento y revisión aleatoria de los cálculos o aplicación de criterios del mes de diciembre  2024 y corte marzo de 2025.  Se certifican los Estados Financieros de diciembre de 2024 y marzo de 2025. (TRIMESTRAL)</t>
  </si>
  <si>
    <t>7. CERTIFICACIÓN DE ESTADOS FINANCIEROS DICIEMBRE 2024
MARZO 2025</t>
  </si>
  <si>
    <t>Se realizó el seguimiento y revisión aleatoria de los cálculos o aplicación de criterios corte junio de 2025.  Se certifican los Estados Financieros corte junio 2025. (TRIMESTRAL)</t>
  </si>
  <si>
    <t>7. CERTIFICACIÓN DE ESTADOS FINANCIEROS</t>
  </si>
  <si>
    <t xml:space="preserve">
Se certificaran trimestralmente los Estados Financieros de la Entidad con corte mes de septiembre</t>
  </si>
  <si>
    <t>Certificación de estados financieros</t>
  </si>
  <si>
    <t>Deficiencia en la estructura de los estudios previos
Validación previa del Plan anual de adquisiciones
Demora en los tiempos de entrega de los documentos soporte de los estudios previos
Cargue parcial de los documentos en el portal de contratación SECOP II</t>
  </si>
  <si>
    <t>Afectación en la prestación de los servicios de la CVP por la no suscripción o inoportunidad de los contratos, debido a la demora en la entrega de la información por parte de las áreas de la necesidad</t>
  </si>
  <si>
    <t>Demora en la entrega de los servicios a nuestros grupos de valor
Incumplimiento de metas programadas en el PEI y PDD
Sanciones e investigaciones
Paralisis de la funcionalidad institucional</t>
  </si>
  <si>
    <t xml:space="preserve">El abbogado designado realiza  seguimiento mensualmente a la gestión contractual con el acompañamiento de la OAP,Sub..FInanciera y la Dir. Jurídica, revisando el PAA, el POAI y la gestión presupuestal. En caso que se encuentren alertas a las areas correspondientes.
</t>
  </si>
  <si>
    <t>Realizar seguimiento al formato 208-DGC-Ft-90 Certificado inclusión documentos en expediente electrónico se encuentre registrado correctamente e ingresarlo al expediente contractual correspondiente.</t>
  </si>
  <si>
    <t>Seguimiento del formato 208-DGC-Ft-90</t>
  </si>
  <si>
    <t>(No. de seguimientos realizados / No. De seguimientos programados) * 100</t>
  </si>
  <si>
    <t>Una vez se radican los procesos de contratación, desde la Dirección Jurídica se asigna un abogado para la revisión y publicación del proceso radicado.
De igual manera, se realizan capacitaciones a los referentes de contratación para minimizar los errores u omisiones en los documentos del proceso.</t>
  </si>
  <si>
    <t>OBSERVACIONES PROCESO EDICTOS
OBSERVACIONES PROCESO EDICTOS V2
OBSERVACIONES PROCESO AIRES ACONDICIONADOS
OBSERVACIONES IMPERMEABILIZACIÓN Y PINTURA DE LAS FACHADA DE LAS TORRES
OBSERVACIONES BONOS CANJEABLES PARA DOTACION
OBSERVACIONES ADQUISICIÓN DE CERTIFICADOS FIRMA DIGITAL
MATRIZ DE CONTRATOS
LISTA - SOCIALIZACION FORMATOS CONTRATACION
INVITACION - SOCIALIZACION FORMATOS DE CONTRATACION</t>
  </si>
  <si>
    <t>Una vez asignados los procesos de contratación radicados, el abogado asignado verifica que el dueño de la necesidad incorpore de manera adecuada los documentos descritos en el formato 208-DGC-Ft-90.
De igual manera, se realizan capacitaciones a los referentes de contratación para minimizar los errores u omisiones en los documentos del proceso.</t>
  </si>
  <si>
    <t xml:space="preserve">REVISIÓN DE DOCUMENTOS CVP-550-2025
REVISIÓN DE DOCUMENTOS CVP-505-2025
REVISIÓN DE DOCUMENTOS CVP-382-2025
MATRIZ DE CONTRATOS
LISTA - SOCIALIZACION FORMATOS CONTRATACION
INVITACION - SOCIALIZACION FORMATOS DE CONTRATACION
DOCUMENTOS PRE CONTRACTUALES CVP-MC-01-2025
</t>
  </si>
  <si>
    <t>Se realizan capacitaciones a los referentes de contratación en relación al Manual de contratación y los formatos de contratación, liquidación de contratos y supervisión de contratos.
Adcionalmente, se envía correo electrónico a las áreas con liquidaciones de contratos u ordenes de compra pendientes</t>
  </si>
  <si>
    <t>Presentación Cierre OC
Listado de Asistencia - Aclaración cierre ordenes de compra
Correo electrónico liquidaciones_ Subdirección Administrativa</t>
  </si>
  <si>
    <t xml:space="preserve">Una vez se radican los procesos de contratación, desde la Dirección Jurídica se asigna un abogado para la revisión y publicación del proceso radicado, el cual verifica: (i) Que se encuentren los documentos completos conforme a la lista de chequeo (ii) Se de cumplimento al lleno de los requisitos legales conforme a la normatividad vigente y los lineamientos internos.
De igual manera, se envían correos electrónicos a los referentes de contratación con lineamientos contractuales u actualizaciones que permitan minimizar los errores u omisiones en los documentos del proceso.
</t>
  </si>
  <si>
    <t>Acciones de mejora - Proceso adquisición de bienes y servicios
ASIGNACIONES SEP-DIC
Criterios ambientales y fichas verdes</t>
  </si>
  <si>
    <t xml:space="preserve">El abogado y el Director jurídico realizan la verificación de los documentos del estudio previo cada vez que llegue una solicitud de contratación,  de acuerdo con el flujo de revisión y aprobación del proceso y publicación en el SECOP II. 
</t>
  </si>
  <si>
    <t>El abogado designado realiza el acompañamiento por demanda al área de la necesidad de la contratación sobre la contratación. En caso de encontrar ajustes, el area de la necesidad realiza cambios y una vez queda . Actas y correos electronicos.</t>
  </si>
  <si>
    <t>Los supervisores de contrato no remiten el acta de liquidación en los términos señalados en la ley</t>
  </si>
  <si>
    <t>Posibilidad de efecto dañoso sobre los recursos públicos, por pago de multa o cualquier tipo de sanción, por falta cometida en la supervisión de los contratos, debido a la omisión en la ejecución de las actividades y/o deberes funcionales en la oportunidad establecida contractualmente.</t>
  </si>
  <si>
    <t xml:space="preserve"> Deficiencia en la prestacion de  los servicios misionales y/o de apoyo según sea el caso
Procesos sancionatorios fallidos.
Pérdida de la imagen y credibilidad institucional
Afectación en la ejecución presupuestal y sobrecostos.
Intervención de órganos de control.
Perdida de competencia para la Liquidacion de contratos</t>
  </si>
  <si>
    <t>Elabogado designado realiza el seguimiento y verificación periódica al cumplimiento de las liquidaciones y cierres. En caso de una inconsistencia, se envían los ajustes o inquietudes para que sean resueltas por el área competente</t>
  </si>
  <si>
    <t xml:space="preserve">Realizar una alerta de los contratos posibles de incumplimiento de los términos señalados en la ley </t>
  </si>
  <si>
    <t xml:space="preserve">Alerta de los contratos posibles de incumplimiento de los términos señalados en la ley </t>
  </si>
  <si>
    <t>(No. de alertas realizadas / No. De alertas programadas) * 100</t>
  </si>
  <si>
    <t xml:space="preserve"> Se realizan capacitaciones a los referentes de contratación en relación al Manual de contratación y los formatos de contratación, específicamente en lo correspondiente a la supervisión de contratos.</t>
  </si>
  <si>
    <t>LISTA - SOCIALIZACION FORMATOS CONTRATACION
INVITACION - SOCIALIZACION FORMATOS DE CONTRATACION</t>
  </si>
  <si>
    <t xml:space="preserve"> se envían correos electrónicos a los referentes de contratación con lineamientos contractuales u actualizaciones que permitan minimizar los errores u omisiones en los documentos del proceso. Así como correos electrónicos de seguimiento a las liquidaciones de las áreas que presentan el mayor número de trámites.</t>
  </si>
  <si>
    <t>Acciones de mejora - Proceso adquisición de bienes y servicios
ASIGNACIONES SEP-DIC
Criterios ambientales y fichas verdes
BASE ACTAS DE CIERRE
Seguimiento liquidaciones - Subdirección adminsitrativa</t>
  </si>
  <si>
    <t xml:space="preserve">  se envían correos electrónicos a los referentes de contratación con lineamientos contractuales u actualizaciones que permitan minimizar los errores u omisiones en los documentos del proceso. Así como correos electrónicos de seguimiento a las liquidaciones de las áreas que presentan el mayor número de trámites.</t>
  </si>
  <si>
    <t xml:space="preserve">Incumplimiento de la normatividad vigente  y/o las directrices o metodología para la organización, manejo y control de los archivos físicos y electrónicos </t>
  </si>
  <si>
    <r>
      <t>Pérdida de la memoria institucional y afectación económica, por el deterioro de los documentos de archivos físicos y electrónicos por la inadecuada administración, conservación y/o manipulación de los mismos en los procesos técnicos de consulta y préstamo, debido al incumplimiento de la aplicación de la normatividad vigente.</t>
    </r>
    <r>
      <rPr>
        <sz val="10"/>
        <color rgb="FF00CCFF"/>
        <rFont val="Arial"/>
        <family val="2"/>
      </rPr>
      <t xml:space="preserve">
</t>
    </r>
    <r>
      <rPr>
        <sz val="10"/>
        <color rgb="FF000000"/>
        <rFont val="Arial"/>
        <family val="2"/>
      </rPr>
      <t xml:space="preserve">
</t>
    </r>
  </si>
  <si>
    <t>Afectación de la salud de las personas que manipulan los archivos  
Deterioro  de la información institucional
Reprocesos administrativos</t>
  </si>
  <si>
    <t xml:space="preserve">El Personal del Proceso de Gestión Documental y/o Delegado documental de cada dependencia verifica  el estado de los expedientes en el momento de la entrega por parte del personal al que le fue prestado, teniendo en cuenta los criterios establecidos por la normatividad vigente. </t>
  </si>
  <si>
    <t xml:space="preserve"> Revisar el estado de descripción de expedientes mediante el FUID. Mantener actualizados los controles de préstamo de expedientes
Aplicar los programas de conservación preventiva del Sistema Integrado de Conservación</t>
  </si>
  <si>
    <t>El Personal del Proceso de Gestión Documental y/o Delegado documental de cada dependencia</t>
  </si>
  <si>
    <t>Ejecucion del Cronograma establecido ara dicha actividad.</t>
  </si>
  <si>
    <t>Un cronograma establecido</t>
  </si>
  <si>
    <t>Formato Unico de Inventario Documental - FUID, Controles de préstamo y programas de conservación del SIC
Se apoyo en la elaboración de la ficha técnica del proceso de fumigación y desinfección, conjuntamente con seguridad en el trabajo, situación que está alineada con las actividades del programa de saneamiento ambiental del Plan de Conservación Documental.</t>
  </si>
  <si>
    <t>Ficha Técnica y cotizaciones para el estudio de mercado</t>
  </si>
  <si>
    <t>Diligenciar y actualizar el Formato Unico de Inventario Documental - FUID, Controles de préstamo y programas de conservación del SIC
Elaborar la ficha tècnica del proceso de fumigaciòn</t>
  </si>
  <si>
    <t>Estudio previo Fumigaciòn</t>
  </si>
  <si>
    <t>El proceso realiza actualización del riesgo conforme a las recomendaciones de  la OAP y la OCI. Se eejcuta el control conofrme lo establecido</t>
  </si>
  <si>
    <t>Formato Unico de Inventario Documental - FUID, Controles de préstamo y programas de conservación del SIC:
1. Se realizó una prueba piloto del instructivo y formato para análisis de condiciones ambientales, se recogieron datos de los termohigrómetros No. 2 del archivo de gestión centralizado y del tercer piso del archivo central.
2. Se generaron los informes y análisis parciales de los datos recuperados.
3. Se generaron los informes y análisis parciales de los datos recuperados de los termohigrómetros datalogger ubicados en el archivo central y en el archivo de gestión centralizado
4. Se solicitaron cotizaciones para el proceso de adquisición de cajas y carpetas, así como de la adquisición de equipos termohigrómetros datalogger.
5. Se ajustaron los documentos previos para la calibración de los termohigrómetros datalogger y se enviaron a revisión del área contractual.
6. Se realizó una reunión virtual de capacitación sobre la descarga de los datos de equipos termohigrómetros datalogger y se generó un video explicativo de esta actividad.
7. Se actualizan los documentos: instructivo de análisis y condiciones ambientales, así como el formato propuesto para el control de los deshumidificadores incluyendo la casilla de vacío, para ser enviados a calidad para su adopción en el SIG
8. Se ajustaron los documentos precontractuales de anexos técnicos, estudio de mercado y matriz de riesgos para la prestación del servicio de calibración de termohigrómetros datalogger.
9. Se generó el informe y análisis parcial de los datos recuperados del termohigrómetro datalogger ubicados en el tercer piso del archivo central
10. Se ajustaron los documentos precontractuales de anexos técnicos, estudio de mercado y matriz de riesgos para la prestación del servicio de calibración de termohigrómetros datalogger. Se realizaron las actividades para su radicación ante la Dirección Jurídica.
FUID:
1.En cuanto a la actualización de los inventarios de los archivos de Gestión, estamos a la espera de la respuesta de la solicitud enviada mediante memorando 202517200172773, solicitando la actualización de los inventarios.
2.Se reciben los inventarios solicitados de los Archivos de Gestión, de acuerdo con la solicitud del memorando 202517200172773 de la Oficina Asesora de Control Interno, Dirección de Mejoramiento de Barrios y Oficina asesora de Comunicaciones.
3. Se envió correo electrónico recordando la devolución de los expedientes en calidad de préstamo
4.Se reitera a los Gestores documentales la actualización de los inventarios de los archivos de Gestión, solicitud enviada mediante radicado 202517200172773, en el mes de noviembre llegaron los inventarios de la Oficina de Control Interno y de la Oficina Asesora de Planeación.
5.Debido al traslado documental nos encontramos en un proceso de actualización de los Formato Único de Inventario Documental-  FUID VS las cajas de archivo.
6. Se recuerda mensualmente a las dependencias los expedientes que se encuentran en calidad de prestamo.</t>
  </si>
  <si>
    <t>Calibraciòn
Codiciones Ambientales
Instructivos
Fumigaciòn</t>
  </si>
  <si>
    <t> </t>
  </si>
  <si>
    <t xml:space="preserve">El Personal del Proceso de Gestión Documental y/o Delegado documental de cada dependencia establecerá un cronograma para desarrollar las actividades de Limpieza y Desinfección siguiendo las directrices establecidas dentro del Instructivo de Limpieza y Desinfección y del Programa de Conservación.  </t>
  </si>
  <si>
    <t xml:space="preserve"> El profesional designado realiza  seguimiento a los usuarios que se crean, modifican o eliminan de acuerdo con los permisos o privilegios asignados a los usuarios de la CVP, de manera que se inhabilitan todos los permisos una vez finalice su vinculación. En caso que se requiera la reactivación de un periodo,  envia con el visto bueno del jefe inmediato la dbida justificación a través de un caso de mesa de servicio.</t>
  </si>
  <si>
    <t>Incremento del Inventario de Bienes Inmuebles de la Entidad</t>
  </si>
  <si>
    <t>Posibilidad de afectación económica y administrativa por la imposibilidad de entrega de Bienes Inmuebles a las Entidades correspondientes</t>
  </si>
  <si>
    <t>El Profesional designado por la Subdirección Administrativa lleva un control del Inventario de los Bienes Inmuebles correspondientes a la Caja de Vivienda Popular en la aplicativo SIBI un vez cada dependencias y entidades involucradas realicen el ingreso del Bien inmbueble</t>
  </si>
  <si>
    <t xml:space="preserve">Gestionar mesas de trabajo con las dependencias y entidades involucradas en el proceso de entrega de Bienes Inmuebles de la Caja de Vivienda Popular a otras Entidades </t>
  </si>
  <si>
    <t xml:space="preserve">Profesional designado por la Subdirección Administrativa </t>
  </si>
  <si>
    <t>Bimestral
trimestral</t>
  </si>
  <si>
    <t>Memorandos Radicados, y el reporte trimestral cargado en el aplicativo SIBI</t>
  </si>
  <si>
    <t>nùmero de reportes Sibi cargado / 4 reportes anuales.</t>
  </si>
  <si>
    <t xml:space="preserve">Se envìa memorando 202517200017373 a las dependencias, se valida y complementa el cargue en el aplicativo SIBI, y por memorando 202517100030313 se remitió la base reportada del trimestre. </t>
  </si>
  <si>
    <t>Reporte SIBI 1er trimestre</t>
  </si>
  <si>
    <t>Orfeo 202517100030313</t>
  </si>
  <si>
    <t xml:space="preserve">El proceso realiza actualización del riesgo conforme a las recomendaciones de  la OAP y la OCI. Se requiere que el proceso incluya dentro de la descripcion del riesgo la causa inmediata.  </t>
  </si>
  <si>
    <t>Se envía memorando 202517200289673 a las dependencias de DUT Y REASENTAMIENTOS, se valida y complementa el cargue en el aplicativo SIBI, posteriormente se remite base reportada al área financiera mediante memorando 202517200334813, la cual se encuentra en proceso se subsanación por ajustes solicitados por el área financiera.</t>
  </si>
  <si>
    <t>Reporte SIBI 4° Trimestre</t>
  </si>
  <si>
    <t>Orfeo 202517200334813</t>
  </si>
  <si>
    <t>Oficina de Control Disciplinario Interno</t>
  </si>
  <si>
    <t xml:space="preserve">Falta de celeridad del profesional encargado del proceso en realizar el impulso procesal 
Informe de Organismos de Control de periodos auditados por fuera del término de prescripción
</t>
  </si>
  <si>
    <t>Pérdida de competencia de la acción disciplinaria por para de la Entidad por posibilidad de prescripción, debido al incumpliendo de los términos de ley</t>
  </si>
  <si>
    <t>Sanciones legales para el funcionario
Incumplimiento contractual (en caso de que intervenga el contratista de la dependencia)
Impunidad disciplinaria</t>
  </si>
  <si>
    <t xml:space="preserve">El jefe de la Oficina de Control Disciplinario Interno realiza reparto de la noticia disciplinaria. El profesional designado de cada proceso una vez evalúa el proceso, determina la fecha presunta de los hechos y la fecha presunta de prescripción, y actualiza en la base de datos interna para llevar a cabo el seguimiento de los procesos disciplinarios. Mensualmente la Jefe de la Oficina de Control Disciplinario Interno adelanta el seguimiento de los tiempos de los procesos para evitar la prescripción. En las reuniones mensuales de equipo se realizan las alertas correspondientes. 
</t>
  </si>
  <si>
    <t>Realizar actividades internas que fortalezcan la gestión del proceso</t>
  </si>
  <si>
    <t>Jefe Oficina de Control Disciplinario Interno</t>
  </si>
  <si>
    <t>Soportes de las actividades que fomenten y mejoren la gestión del proceso</t>
  </si>
  <si>
    <t>(No de actividades ejecutadas/No actividades programadas)*100</t>
  </si>
  <si>
    <t xml:space="preserve">SE REALIZARON 4 MESAS DE TRABAJO EN LAS SIGUIENTES FECHAS: ENERO 27-2025, FEBRERO 27-2025, MARZO 31-2025, ABRIL 29-2025. 
EN ESTAS SE ADELANTA EL SEGUIMIENTO A LOS TIEMPOS DE LOS PROCESOS PARA EVITAR LA PRESCRIPCIÓN Y SE REALIZAN LAS ALERTAS CORRESPONDIENTES Y NECESARIAS, EN EL CUATRIMESTRE NO HUBO ALERTAS.
</t>
  </si>
  <si>
    <t>ACTAS DE REUNION OCDI 2025</t>
  </si>
  <si>
    <t xml:space="preserve">SOCIALIZACION DE INFORME DE POSIBLES PRESCRIPCIONES. </t>
  </si>
  <si>
    <t>" EVIDENCIA RIESGO DE GESTION INFORME DE PRESCRIPCIONES"</t>
  </si>
  <si>
    <t>La actividad se ejecuta conforme a lo requerido en el periodo</t>
  </si>
  <si>
    <t>SE REALIZARON 4 MESAS DE TRABAJO EN LAS SIGUIENTES FECHAS:MAYO 29-2025, JUNIO 25-2025, JULIO 28-2025, AGOSTO 29-2025
EN ESTAS SE ADELANTA EL SEGUIMIENTO A LOS TIEMPOS DE LOS PROCESOS PARA EVITAR LA PRESCRIPCIÓN Y SE REALIZAN LAS ALERTAS CORRESPONDIENTES Y NECESARIAS, EN EL CUATRIMESTRE NO HUBO ALERTAS.</t>
  </si>
  <si>
    <t>"EVIDENCIA RIESGO DE GESTION INFORME DE PRESCRIPCIONES"</t>
  </si>
  <si>
    <t>SE REALIZARON 3 MESAS DE TRABAJO EN LAS SIGUIENTES FECHAS: SEPTIEMBRE 30-2025, OCTUBRE 31-2025, NOVIEMBRE 24-2025. (DICIEMBRE: A LA FECHA DEL REPORTE NO SE HA LLEVADO A CABO CONTROL TODA VEZ QUE SIEMPRE SE PROGRAMA PARA FINAL DE MES.)
EN ESTAS SE ADELANTA EL SEGUIMIENTO A LOS TIEMPOS DE LOS PROCESOS PARA EVITAR LA PRESCRIPCIÓN Y SE REALIZAN LAS ALERTAS CORRESPONDIENTES Y NECESARIAS, HASTA LA FECHA DEL REPORTE, EN EL CUATRIMESTRE NO HUBO ALERTAS.</t>
  </si>
  <si>
    <t>Insuficiencia de personal idóneo para atender las actividades aprobadas en el Plan Anual de Auditorías
Deficiente idoneidad, falta de experticia y competencia técnica requeridas para realizar los trabajos de aseguramiento y consultoría aprobados en el Plan Anual de Auditorías.
Información incompleta, desactualizada o inexacta entregada a la Asesoría de Control Interno por parte de las demás dependencias auditadas
Comprensión inadecuada del tema a evaluar por parte del funcionario o contratista que realizará el trabajo de aseguramiento o consultoría</t>
  </si>
  <si>
    <t xml:space="preserve">Aectación de manera negativa el cumplimiento de los objetivos de la Caja de la Vivienda Popular, debido a que la tercera línea de defensa genera conclusiones u observaciones que no esten suficiente y/o debidamente soportadas en evidencias objetivas, por información que no cumpla con los criterios de sufiente, pertinente y objetiva por parte de auditados y/o desconocimiento o competencia por parte de los auditores.
</t>
  </si>
  <si>
    <t xml:space="preserve">Afecta la imagen de la entidad
Materialización de riesgos por ausencia de alertas o recomendaciones para la toma de decisiones
Investigaciones y sanciones
</t>
  </si>
  <si>
    <t>media</t>
  </si>
  <si>
    <t>leve</t>
  </si>
  <si>
    <t>Verificar cada vez que se requiera las necesidades de personal identificadas por el Asesor de Control Interno para el proceso de "Evaluación de la Gestión" y comunicar anualmente o cada vez que se requiera, al Director General y ordenador del gasto, las necesidades de personal para lograr cumplir con eficacia, eficiencia y efectividad el Plan Anual de Auditorías. Como evidencia de la aplicación del control se dejarán las solicitudes de ajuste POAI y el PAA o documentos o soportes que sustenten la contratación del equipo de trabajo de la Oficina.
En caso de que el personal aprobado sea menor al solicitado, deberá ajustarse el Plan Anual de Auditorías y ser comunicada esta situación al Comité Institucional de Coordinación de Control interno. Como evidencia de la aplicación del control se dejarán las actas del Comité Institucional de Coordinación de Control Interno.</t>
  </si>
  <si>
    <t>Asesora de Control Interno</t>
  </si>
  <si>
    <t>solicitudes de ajuste POAI y el PAA o documentos o soportes que sustenten la contratación del equipo de trabajo de la Oficina y actas del CICCI</t>
  </si>
  <si>
    <t>Se gestionó la contrataciòn de personal requerido para el desarrollo de las auditorías y seguimientos programados en el PAA aprobado CICCI para la presente vigencia</t>
  </si>
  <si>
    <t>Cto_Personal_OACI</t>
  </si>
  <si>
    <t>No se define plan de tratamiento. Sin embargo, se recomienda realizar el ajuste en la matriz</t>
  </si>
  <si>
    <t>Se gestionó la Estudios previos contratacion Directa Prestacion de Servicios Profesionales y de Apoyo para completar el  personal requerido para el desarrollo de las auditorías y seguimientos programados en el PAA aprobado CICCI para la presente vigencia, se hizo el tramite de contratacion de personal.</t>
  </si>
  <si>
    <t>El proceso presenta la evidencia de la ejecución de los controles y de las actividades del plan conforme a la periodiciada establecida, aunque no muestra descrito el avance descriptivo. 
Por parte de la OAP se revisó la formulación de la matriz para verificar los resultados de la zona del riesgo, conforme a los lineamientos de la guía de riesgos de DAFP V6</t>
  </si>
  <si>
    <t>La Asesora de Control Interno para el proceso de "Evaluación de la Gestión" hizo Solicitud de viabilidad presupuestal y expedición del CDP para prórroga y adición 
del Contrato No. CVP-320-2025_x000D_.</t>
  </si>
  <si>
    <t>Memorando 202511200298973</t>
  </si>
  <si>
    <t>202511200298973 Solic viabilidad CDP prorroga CTO 320-2025</t>
  </si>
  <si>
    <t>ADECUADO</t>
  </si>
  <si>
    <t>se suministran las siguientes evidencias de control :
 1.Acta del Cuarto Comité Institucional de Coordinación de Control Interno – CICCI – Sesión Extraordinaria
 Carácter: Presencial 17/12/2024
 2.PAA - 2024 Vf
 3. PAA - 2025 V1</t>
  </si>
  <si>
    <t>El asesor de control interno recibe por correo electrónico el borrador del informe de auditoría para revisar y aprobar los informes de las auditorías internas cada vez que se requiera, de acuerdo con el procedimiento "208-CI-Pr-01  Auditoria interna V8", valorando la objetividad de los auditores de acuerdo con los hallazgos, oportunidades de mejora, recomendaciones y conclusiones. En caso de detectarse "falta de objetividad" en la redacción de los hallazgos, oportunidades de mejora, recomendaciones y/o conclusiones, se realiza reunión con el auditor para solicitar explicación del contenido del informe y si es necesario, se solicita por correo electrónico las correcciones que se consideren pertinentes para su aprobación final.</t>
  </si>
  <si>
    <t xml:space="preserve">Correos electrònicos </t>
  </si>
  <si>
    <t>Se  validaron y revisaron los informes de seguimiento y auditorías programadas, garantizandop la incorporaciòn de ajustes para la noificaciòn del informe a la dependencia evaluada.</t>
  </si>
  <si>
    <t>Revisión_Informes</t>
  </si>
  <si>
    <t>Se  validaron y revisaron los informes de seguimiento y auditorías programadas como: Informe Caja Menor Mayo 2025,  Informe Conciliación Jul2025, Informe Preliminar CDI May2025, Informe Preliminar SIDEAP-SIGEP Jun2025, InformeSeguim Austeridad May2025, Revision Informes, garantizando la incorporaciòn de ajustes para la noificaciòn del informe a la dependencia evaluada.</t>
  </si>
  <si>
    <t>Mediante correo electronico se en borradores de los informe de auditoría y de gestion para revisar y aprobar: Correo revision informe caja menor, Correo Revisión informe de cartera,  revision informe de SUIT, Informe Auditoría de Proceso de Bienes y Servicios, Informe preliminar Gestión Documental, Informe sostenibilidad contable,Revisado y Ajustado_Informe de seguimiento al cumplimiento de metas de los proyectos de Inversión y Revision Informe preliminar de Seguimiento y Evaluación a la Atención de PQRSD.</t>
  </si>
  <si>
    <t>Los profesionales de la Oficina asesora de Control Interno envian por medio de correo electronico, borrador de los informe de auditoría y de gestion para revisar y aprobar en caso de detectarse "falta de objetividad" en la redacción de los hallazgos, oportunidades de mejora, recomendaciones y/o conclusiones, se solicitan al auditor las correcciones que se consideren pertinentes</t>
  </si>
  <si>
    <t>Se suministran las siguientes evidencias de control :
 mensaje de orfeos y correos electronicos</t>
  </si>
  <si>
    <t>Tabla Criterios para definir el nivel de impacto</t>
  </si>
  <si>
    <t>Afectación Económica (o presupuestal)</t>
  </si>
  <si>
    <t>Pérdida Reputacional</t>
  </si>
  <si>
    <t>Insignificante</t>
  </si>
  <si>
    <t>Leve 20%</t>
  </si>
  <si>
    <t xml:space="preserve">Menor-40% </t>
  </si>
  <si>
    <t>Moderado 60%</t>
  </si>
  <si>
    <t>Mayor 80%</t>
  </si>
  <si>
    <t>El riesgo afecta la imagen de de la entidad con efecto publicitario sostenido a nivel de sector administrativo, nivel departamental o municipal</t>
  </si>
  <si>
    <t>Catastrófico 100%</t>
  </si>
  <si>
    <t>Catastrofico</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</si>
  <si>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</si>
  <si>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</si>
  <si>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</si>
  <si>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</si>
  <si>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</si>
  <si>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</si>
  <si>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</si>
  <si>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</si>
  <si>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</si>
  <si>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</si>
  <si>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</si>
  <si>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</si>
  <si>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</si>
  <si>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</si>
  <si>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</si>
  <si>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</si>
  <si>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</si>
  <si>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</si>
  <si>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</si>
  <si>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</si>
  <si>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</si>
  <si>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Atributos de Eficiencia</t>
  </si>
  <si>
    <t>Tipo</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</si>
  <si>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</si>
  <si>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</si>
  <si>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</si>
  <si>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</si>
  <si>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</si>
  <si>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</si>
  <si>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</si>
  <si>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rgb="FFFF6600"/>
        <rFont val="Arial Narrow"/>
        <family val="2"/>
      </rPr>
      <t>*</t>
    </r>
    <r>
      <rPr>
        <b/>
        <sz val="12"/>
        <color rgb="FF000000"/>
        <rFont val="Arial Narrow"/>
        <family val="2"/>
      </rPr>
      <t>Atributos de</t>
    </r>
    <r>
      <rPr>
        <b/>
        <sz val="12"/>
        <color rgb="FFFF6600"/>
        <rFont val="Arial Narrow"/>
        <family val="2"/>
      </rPr>
      <t xml:space="preserve"> </t>
    </r>
    <r>
      <rPr>
        <b/>
        <sz val="12"/>
        <color rgb="FF000000"/>
        <rFont val="Arial Narrow"/>
        <family val="2"/>
      </rPr>
      <t>Formalización</t>
    </r>
  </si>
  <si>
    <t>Documentación</t>
  </si>
  <si>
    <t>Controles que están documentados en el proceso, ya sea en manuales, procedimientos, flujogramas o cualquier otro documento propio del proceso.</t>
  </si>
  <si>
    <t>Identifica a los controles que pese a que se ejecutan en el proceso no se encuentran documentados en ningún documento propio del proceso</t>
  </si>
  <si>
    <t>Frecuencia</t>
  </si>
  <si>
    <t>Este atributo identifica a los controles que se ejecutan siempre que se realiza la actividad originadora del riesgo.</t>
  </si>
  <si>
    <t>Este atributo identifica a los controles que no siempre se ejecutan cuando se realiza la actividad originadora del riesgo</t>
  </si>
  <si>
    <t>Evidencia</t>
  </si>
  <si>
    <t>El control deja un registro que permite evidenciar la ejecución del control</t>
  </si>
  <si>
    <t>Sin Registro</t>
  </si>
  <si>
    <t>El control no deja registro de la ejecución del control</t>
  </si>
  <si>
    <r>
      <rPr>
        <b/>
        <sz val="12"/>
        <color rgb="FFFF6600"/>
        <rFont val="Arial Narrow"/>
        <family val="2"/>
      </rPr>
      <t>*Nota 1:</t>
    </r>
    <r>
      <rPr>
        <sz val="12"/>
        <color rgb="FF000000"/>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</si>
  <si>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</si>
  <si>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Reputacional</t>
  </si>
  <si>
    <t>Reducir (compartir)</t>
  </si>
  <si>
    <t>Reducir (mitigar)</t>
  </si>
  <si>
    <t>Plan de accion (solo para la opción reducir)</t>
  </si>
  <si>
    <t>Finalizado</t>
  </si>
  <si>
    <t>Daños Activos Fisicos</t>
  </si>
  <si>
    <t>Ejecucion y Administracion de procesos</t>
  </si>
  <si>
    <t>Fallas Tecnologicas</t>
  </si>
  <si>
    <t>Fraude Externo</t>
  </si>
  <si>
    <t>Fraude Interno</t>
  </si>
  <si>
    <t>Usuarios, productos y practicas , organizacionales</t>
  </si>
  <si>
    <t>Registro Sustancial</t>
  </si>
  <si>
    <t>Registro Material</t>
  </si>
  <si>
    <t>Sin registro</t>
  </si>
  <si>
    <t>Reducir</t>
  </si>
  <si>
    <t>Criterio de evaluacion del control</t>
  </si>
  <si>
    <t>opcion de respuesta</t>
  </si>
  <si>
    <t>peso</t>
  </si>
  <si>
    <t>Fuerte</t>
  </si>
  <si>
    <t>Calificación entre 96 y 100</t>
  </si>
  <si>
    <t xml:space="preserve">1.1 Asignación del responsable </t>
  </si>
  <si>
    <t>Calificación entre 86 y 95</t>
  </si>
  <si>
    <t>No Asignado</t>
  </si>
  <si>
    <t>Débil</t>
  </si>
  <si>
    <t>Calificación entre 0 y 85</t>
  </si>
  <si>
    <t xml:space="preserve">1.2 Segregación y autoridad del responsable </t>
  </si>
  <si>
    <t>Inadecuado</t>
  </si>
  <si>
    <t xml:space="preserve">2. Periodicidad </t>
  </si>
  <si>
    <t>Inoportuna</t>
  </si>
  <si>
    <t xml:space="preserve">3. Propósito </t>
  </si>
  <si>
    <t>No es un control</t>
  </si>
  <si>
    <t xml:space="preserve">4. Cómo se realiza la actividad de control </t>
  </si>
  <si>
    <t>No confiable</t>
  </si>
  <si>
    <t xml:space="preserve">5. Qué pasa con las observaciones o desviaciones </t>
  </si>
  <si>
    <t>No se investigan y resuelven oportunamente</t>
  </si>
  <si>
    <t xml:space="preserve">6. Evidencia de la ejecución del control </t>
  </si>
  <si>
    <t>Incompleta</t>
  </si>
  <si>
    <t>No existe</t>
  </si>
  <si>
    <t>Criterio atributos diseño del control</t>
  </si>
  <si>
    <t>Sin documental</t>
  </si>
  <si>
    <t>Con registro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</si>
</sst>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_-;\-* #,##0_-;_-* &quot;-&quot;_-;_-@"/>
    <numFmt numFmtId="165" formatCode="d/m/yyyy"/>
    <numFmt numFmtId="166" formatCode="_-* #,##0_-;\-* #,##0_-;_-* \-_-;_-@_-"/>
  </numFmts>
  <fonts count="76" x14ac:knownFonts="1">
    <font>
      <sz val="11"/>
      <color theme="1"/>
      <name val="Calibri"/>
      <scheme val="minor"/>
    </font>
    <font>
      <sz val="11"/>
      <color theme="1"/>
      <name val="Calibri"/>
      <family val="2"/>
      <scheme val="minor"/>
    </font>
    <font>
      <sz val="10"/>
      <color theme="1"/>
      <name val="Arial"/>
      <family val="2"/>
    </font>
    <font>
      <b/>
      <sz val="10"/>
      <color theme="1"/>
      <name val="Arial"/>
      <family val="2"/>
    </font>
    <font>
      <sz val="11"/>
      <name val="Calibri"/>
      <family val="2"/>
    </font>
    <font>
      <b/>
      <u/>
      <sz val="10"/>
      <color theme="1"/>
      <name val="Arial"/>
      <family val="2"/>
    </font>
    <font>
      <sz val="10"/>
      <color rgb="FF000000"/>
      <name val="Arial"/>
      <family val="2"/>
    </font>
    <font>
      <b/>
      <sz val="20"/>
      <color theme="1"/>
      <name val="Arial"/>
      <family val="2"/>
    </font>
    <font>
      <b/>
      <sz val="16"/>
      <color theme="1"/>
      <name val="Arial"/>
      <family val="2"/>
    </font>
    <font>
      <sz val="11"/>
      <color theme="1"/>
      <name val="Calibri"/>
      <family val="2"/>
      <scheme val="minor"/>
    </font>
    <font>
      <sz val="18"/>
      <color theme="1"/>
      <name val="Arial"/>
      <family val="2"/>
    </font>
    <font>
      <b/>
      <sz val="16"/>
      <color rgb="FFFFFFFF"/>
      <name val="Arial"/>
      <family val="2"/>
    </font>
    <font>
      <b/>
      <sz val="16"/>
      <color theme="0"/>
      <name val="Arial"/>
      <family val="2"/>
    </font>
    <font>
      <b/>
      <sz val="12"/>
      <color theme="1"/>
      <name val="Arial"/>
      <family val="2"/>
    </font>
    <font>
      <sz val="11"/>
      <color theme="1"/>
      <name val="Calibri"/>
      <family val="2"/>
    </font>
    <font>
      <sz val="11"/>
      <color rgb="FF000000"/>
      <name val="Calibri"/>
      <family val="2"/>
    </font>
    <font>
      <sz val="11"/>
      <color theme="1"/>
      <name val="Arial"/>
      <family val="2"/>
    </font>
    <font>
      <sz val="10"/>
      <color rgb="FFFF0000"/>
      <name val="Arial"/>
      <family val="2"/>
    </font>
    <font>
      <sz val="11"/>
      <color rgb="FF000000"/>
      <name val="Arial"/>
      <family val="2"/>
    </font>
    <font>
      <sz val="9"/>
      <color rgb="FF000000"/>
      <name val="Arial"/>
      <family val="2"/>
    </font>
    <font>
      <sz val="9"/>
      <color theme="1"/>
      <name val="Arial"/>
      <family val="2"/>
    </font>
    <font>
      <sz val="10"/>
      <color rgb="FF00B050"/>
      <name val="Arial"/>
      <family val="2"/>
    </font>
    <font>
      <b/>
      <sz val="18"/>
      <color theme="1"/>
      <name val="Arial Narrow"/>
      <family val="2"/>
    </font>
    <font>
      <b/>
      <sz val="20"/>
      <color rgb="FF000000"/>
      <name val="Arial Narrow"/>
      <family val="2"/>
    </font>
    <font>
      <sz val="20"/>
      <color rgb="FF000000"/>
      <name val="Arial Narrow"/>
      <family val="2"/>
    </font>
    <font>
      <sz val="20"/>
      <color rgb="FFFFFFFF"/>
      <name val="Arial Narrow"/>
      <family val="2"/>
    </font>
    <font>
      <b/>
      <sz val="11"/>
      <color theme="1"/>
      <name val="Arial Narrow"/>
      <family val="2"/>
    </font>
    <font>
      <sz val="20"/>
      <color theme="1"/>
      <name val="Calibri"/>
      <family val="2"/>
    </font>
    <font>
      <b/>
      <sz val="20"/>
      <color theme="1"/>
      <name val="Arial Narrow"/>
      <family val="2"/>
    </font>
    <font>
      <sz val="20"/>
      <color theme="1"/>
      <name val="Arial"/>
      <family val="2"/>
    </font>
    <font>
      <sz val="20"/>
      <color theme="0"/>
      <name val="Calibri"/>
      <family val="2"/>
    </font>
    <font>
      <sz val="20"/>
      <color rgb="FFFF0000"/>
      <name val="Arial Narrow"/>
      <family val="2"/>
    </font>
    <font>
      <sz val="20"/>
      <color rgb="FFFF0000"/>
      <name val="Calibri"/>
      <family val="2"/>
    </font>
    <font>
      <sz val="20"/>
      <color rgb="FF030303"/>
      <name val="Arial"/>
      <family val="2"/>
    </font>
    <font>
      <sz val="10"/>
      <color theme="1"/>
      <name val="Calibri"/>
      <family val="2"/>
    </font>
    <font>
      <b/>
      <sz val="14"/>
      <color rgb="FF000000"/>
      <name val="Arial Narrow"/>
      <family val="2"/>
    </font>
    <font>
      <sz val="12"/>
      <color theme="1"/>
      <name val="Calibri"/>
      <family val="2"/>
    </font>
    <font>
      <b/>
      <sz val="12"/>
      <color rgb="FF000000"/>
      <name val="Arial Narrow"/>
      <family val="2"/>
    </font>
    <font>
      <sz val="12"/>
      <color rgb="FF000000"/>
      <name val="Arial Narrow"/>
      <family val="2"/>
    </font>
    <font>
      <sz val="12"/>
      <color theme="1"/>
      <name val="Arial Narrow"/>
      <family val="2"/>
    </font>
    <font>
      <b/>
      <sz val="9"/>
      <color theme="1"/>
      <name val="Arial Narrow"/>
      <family val="2"/>
    </font>
    <font>
      <b/>
      <sz val="11"/>
      <color rgb="FFFFFFFF"/>
      <name val="Century Gothic"/>
      <family val="2"/>
    </font>
    <font>
      <b/>
      <sz val="11"/>
      <color theme="1"/>
      <name val="Calibri"/>
      <family val="2"/>
    </font>
    <font>
      <sz val="11"/>
      <color rgb="FF000000"/>
      <name val="Century Gothic"/>
      <family val="2"/>
    </font>
    <font>
      <sz val="10"/>
      <color rgb="FF000000"/>
      <name val="Century Gothic"/>
      <family val="2"/>
    </font>
    <font>
      <sz val="10"/>
      <color theme="1"/>
      <name val="Century Gothic"/>
      <family val="2"/>
    </font>
    <font>
      <b/>
      <sz val="11"/>
      <color rgb="FF373936"/>
      <name val="Arial"/>
      <family val="2"/>
    </font>
    <font>
      <b/>
      <sz val="8"/>
      <color theme="1"/>
      <name val="Arial"/>
      <family val="2"/>
    </font>
    <font>
      <sz val="8"/>
      <color theme="1"/>
      <name val="Arial"/>
      <family val="2"/>
    </font>
    <font>
      <sz val="10"/>
      <color rgb="FF373936"/>
      <name val="Arial"/>
      <family val="2"/>
    </font>
    <font>
      <sz val="10"/>
      <color rgb="FF000000"/>
      <name val="Arial Narrow"/>
      <family val="2"/>
    </font>
    <font>
      <b/>
      <sz val="10"/>
      <color rgb="FFE36C09"/>
      <name val="Arial"/>
      <family val="2"/>
    </font>
    <font>
      <sz val="16"/>
      <color theme="1"/>
      <name val="Arial"/>
      <family val="2"/>
    </font>
    <font>
      <i/>
      <sz val="16"/>
      <color rgb="FFFFFFFF"/>
      <name val="Arial"/>
      <family val="2"/>
    </font>
    <font>
      <sz val="10"/>
      <color rgb="FF00CCFF"/>
      <name val="Arial"/>
      <family val="2"/>
    </font>
    <font>
      <b/>
      <sz val="12"/>
      <color rgb="FFFF6600"/>
      <name val="Arial Narrow"/>
      <family val="2"/>
    </font>
    <font>
      <sz val="10"/>
      <name val="Arial"/>
      <family val="2"/>
    </font>
    <font>
      <sz val="10"/>
      <color theme="1"/>
      <name val="Arial"/>
      <family val="2"/>
    </font>
    <font>
      <b/>
      <sz val="10"/>
      <name val="Arial"/>
      <family val="2"/>
    </font>
    <font>
      <sz val="14"/>
      <color theme="1"/>
      <name val="Arial"/>
      <family val="2"/>
    </font>
    <font>
      <sz val="11"/>
      <name val="Arial"/>
      <family val="2"/>
    </font>
    <font>
      <sz val="11"/>
      <name val="Calibri"/>
      <family val="2"/>
      <scheme val="minor"/>
    </font>
    <font>
      <sz val="11"/>
      <color indexed="8"/>
      <name val="Calibri"/>
      <family val="2"/>
      <charset val="1"/>
    </font>
    <font>
      <sz val="8"/>
      <name val="Arial"/>
      <family val="2"/>
    </font>
    <font>
      <b/>
      <sz val="10"/>
      <color rgb="FF000000"/>
      <name val="Arial"/>
      <family val="2"/>
    </font>
    <font>
      <sz val="11"/>
      <color rgb="FF000000"/>
      <name val="Calibri"/>
      <scheme val="minor"/>
    </font>
    <font>
      <sz val="11"/>
      <color rgb="FF000000"/>
      <name val="Calibri"/>
      <family val="2"/>
      <scheme val="minor"/>
    </font>
    <font>
      <sz val="11"/>
      <color rgb="FF000000"/>
      <name val="Arial"/>
    </font>
    <font>
      <b/>
      <sz val="12"/>
      <color rgb="FF000000"/>
      <name val="Arial"/>
    </font>
    <font>
      <sz val="12"/>
      <color rgb="FF000000"/>
      <name val="Arial"/>
    </font>
    <font>
      <u/>
      <sz val="10"/>
      <color theme="1"/>
      <name val="Arial"/>
      <family val="2"/>
    </font>
    <font>
      <u/>
      <sz val="11"/>
      <name val="Calibri"/>
      <family val="2"/>
    </font>
    <font>
      <sz val="10"/>
      <color rgb="FF000000"/>
      <name val="Arial"/>
    </font>
    <font>
      <sz val="10"/>
      <color rgb="FFFF0000"/>
      <name val="Arial"/>
    </font>
    <font>
      <sz val="10"/>
      <color theme="1"/>
      <name val="Arial"/>
    </font>
    <font>
      <sz val="10"/>
      <name val="Arial"/>
    </font>
  </fonts>
  <fills count="30">
    <fill>
      <patternFill patternType="none"/>
    </fill>
    <fill>
      <patternFill patternType="gray125"/>
    </fill>
    <fill>
      <patternFill patternType="solid">
        <fgColor theme="0"/>
        <bgColor theme="0"/>
      </patternFill>
    </fill>
    <fill>
      <patternFill patternType="solid">
        <fgColor rgb="FFFABF8F"/>
        <bgColor rgb="FFFABF8F"/>
      </patternFill>
    </fill>
    <fill>
      <patternFill patternType="solid">
        <fgColor rgb="FFFFFFFF"/>
        <bgColor rgb="FFFFFFFF"/>
      </patternFill>
    </fill>
    <fill>
      <patternFill patternType="solid">
        <fgColor rgb="FFFF0000"/>
        <bgColor rgb="FFFF0000"/>
      </patternFill>
    </fill>
    <fill>
      <patternFill patternType="solid">
        <fgColor theme="8"/>
        <bgColor theme="8"/>
      </patternFill>
    </fill>
    <fill>
      <patternFill patternType="solid">
        <fgColor rgb="FF92CDDC"/>
        <bgColor rgb="FF92CDDC"/>
      </patternFill>
    </fill>
    <fill>
      <patternFill patternType="solid">
        <fgColor rgb="FF95B3D7"/>
        <bgColor rgb="FF95B3D7"/>
      </patternFill>
    </fill>
    <fill>
      <patternFill patternType="solid">
        <fgColor rgb="FFFFFF00"/>
        <bgColor rgb="FFFFFF00"/>
      </patternFill>
    </fill>
    <fill>
      <patternFill patternType="solid">
        <fgColor rgb="FFBFBFBF"/>
        <bgColor rgb="FFBFBFBF"/>
      </patternFill>
    </fill>
    <fill>
      <patternFill patternType="solid">
        <fgColor rgb="FF92D050"/>
        <bgColor rgb="FF92D050"/>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DE9D9"/>
        <bgColor rgb="FFFDE9D9"/>
      </patternFill>
    </fill>
    <fill>
      <patternFill patternType="solid">
        <fgColor rgb="FFC6D9F0"/>
        <bgColor rgb="FFC6D9F0"/>
      </patternFill>
    </fill>
    <fill>
      <patternFill patternType="solid">
        <fgColor rgb="FF1F3864"/>
        <bgColor rgb="FF1F3864"/>
      </patternFill>
    </fill>
    <fill>
      <patternFill patternType="solid">
        <fgColor rgb="FF375623"/>
        <bgColor rgb="FF375623"/>
      </patternFill>
    </fill>
    <fill>
      <patternFill patternType="solid">
        <fgColor rgb="FFD8D8D8"/>
        <bgColor rgb="FFD8D8D8"/>
      </patternFill>
    </fill>
    <fill>
      <patternFill patternType="solid">
        <fgColor theme="0"/>
        <bgColor indexed="64"/>
      </patternFill>
    </fill>
    <fill>
      <patternFill patternType="solid">
        <fgColor theme="0"/>
        <bgColor rgb="FFFFFFFF"/>
      </patternFill>
    </fill>
    <fill>
      <patternFill patternType="solid">
        <fgColor theme="0"/>
        <bgColor rgb="FFFFFF00"/>
      </patternFill>
    </fill>
    <fill>
      <patternFill patternType="solid">
        <fgColor rgb="FFFFFFFF"/>
        <bgColor indexed="64"/>
      </patternFill>
    </fill>
    <fill>
      <patternFill patternType="solid">
        <fgColor theme="0"/>
        <bgColor rgb="FF95B3D7"/>
      </patternFill>
    </fill>
    <fill>
      <patternFill patternType="solid">
        <fgColor rgb="FF00B050"/>
        <bgColor theme="0"/>
      </patternFill>
    </fill>
    <fill>
      <patternFill patternType="solid">
        <fgColor rgb="FF00B050"/>
        <bgColor indexed="64"/>
      </patternFill>
    </fill>
    <fill>
      <patternFill patternType="solid">
        <fgColor rgb="FFFFFFFF"/>
        <bgColor rgb="FF000000"/>
      </patternFill>
    </fill>
    <fill>
      <patternFill patternType="solid">
        <fgColor rgb="FFFFFFFF"/>
        <bgColor rgb="FFFFFF00"/>
      </patternFill>
    </fill>
    <fill>
      <patternFill patternType="solid">
        <fgColor theme="0"/>
        <bgColor rgb="FF000000"/>
      </patternFill>
    </fill>
  </fills>
  <borders count="89">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dotted">
        <color rgb="FFFFC000"/>
      </right>
      <top style="medium">
        <color rgb="FF000000"/>
      </top>
      <bottom style="dotted">
        <color rgb="FFFFC000"/>
      </bottom>
      <diagonal/>
    </border>
    <border>
      <left style="dotted">
        <color rgb="FFFFC000"/>
      </left>
      <right style="medium">
        <color rgb="FF000000"/>
      </right>
      <top style="medium">
        <color rgb="FF000000"/>
      </top>
      <bottom style="dotted">
        <color rgb="FFFFC000"/>
      </bottom>
      <diagonal/>
    </border>
    <border>
      <left style="medium">
        <color rgb="FF000000"/>
      </left>
      <right style="dotted">
        <color rgb="FFFFC000"/>
      </right>
      <top style="dotted">
        <color rgb="FFFFC000"/>
      </top>
      <bottom style="dotted">
        <color rgb="FFFFC000"/>
      </bottom>
      <diagonal/>
    </border>
    <border>
      <left style="dotted">
        <color rgb="FFFFC000"/>
      </left>
      <right style="medium">
        <color rgb="FF000000"/>
      </right>
      <top style="dotted">
        <color rgb="FFFFC000"/>
      </top>
      <bottom style="dotted">
        <color rgb="FFFFC000"/>
      </bottom>
      <diagonal/>
    </border>
    <border>
      <left style="medium">
        <color rgb="FF000000"/>
      </left>
      <right style="dotted">
        <color rgb="FFFFC000"/>
      </right>
      <top style="dotted">
        <color rgb="FFFFC000"/>
      </top>
      <bottom style="medium">
        <color rgb="FF000000"/>
      </bottom>
      <diagonal/>
    </border>
    <border>
      <left style="dotted">
        <color rgb="FFFFC000"/>
      </left>
      <right style="medium">
        <color rgb="FF000000"/>
      </right>
      <top style="dotted">
        <color rgb="FFFFC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FFFFFF"/>
      </left>
      <right style="medium">
        <color rgb="FFFFFFFF"/>
      </right>
      <top style="medium">
        <color rgb="FFFFFFFF"/>
      </top>
      <bottom style="medium">
        <color rgb="FFFFFFFF"/>
      </bottom>
      <diagonal/>
    </border>
    <border>
      <left style="dotted">
        <color rgb="FFF4B084"/>
      </left>
      <right style="dotted">
        <color rgb="FFF4B084"/>
      </right>
      <top style="dotted">
        <color rgb="FFF4B084"/>
      </top>
      <bottom style="dotted">
        <color rgb="FFF4B084"/>
      </bottom>
      <diagonal/>
    </border>
    <border>
      <left style="dotted">
        <color rgb="FFD99594"/>
      </left>
      <right style="dotted">
        <color rgb="FFD99594"/>
      </right>
      <top style="dotted">
        <color rgb="FFD99594"/>
      </top>
      <bottom style="dotted">
        <color rgb="FFD99594"/>
      </bottom>
      <diagonal/>
    </border>
    <border>
      <left style="dotted">
        <color rgb="FFF4B084"/>
      </left>
      <right style="dotted">
        <color rgb="FFF4B084"/>
      </right>
      <top/>
      <bottom style="dotted">
        <color rgb="FFF4B084"/>
      </bottom>
      <diagonal/>
    </border>
    <border>
      <left/>
      <right style="medium">
        <color rgb="FFFFFFFF"/>
      </right>
      <top style="medium">
        <color rgb="FFFFFFFF"/>
      </top>
      <bottom style="medium">
        <color rgb="FFFFFFFF"/>
      </bottom>
      <diagonal/>
    </border>
    <border>
      <left style="thin">
        <color rgb="FFFFFFFF"/>
      </left>
      <right style="thin">
        <color rgb="FFFFFFFF"/>
      </right>
      <top style="thin">
        <color rgb="FFFFFFFF"/>
      </top>
      <bottom style="thin">
        <color rgb="FFFFFFFF"/>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style="thin">
        <color rgb="FF000000"/>
      </right>
      <top/>
      <bottom style="thin">
        <color indexed="64"/>
      </bottom>
      <diagonal/>
    </border>
    <border>
      <left/>
      <right style="thin">
        <color rgb="FF000000"/>
      </right>
      <top/>
      <bottom/>
      <diagonal/>
    </border>
    <border>
      <left style="thin">
        <color indexed="64"/>
      </left>
      <right style="thin">
        <color indexed="64"/>
      </right>
      <top style="thin">
        <color rgb="FF000000"/>
      </top>
      <bottom/>
      <diagonal/>
    </border>
    <border>
      <left style="thin">
        <color indexed="64"/>
      </left>
      <right style="thin">
        <color rgb="FF000000"/>
      </right>
      <top/>
      <bottom style="thin">
        <color indexed="64"/>
      </bottom>
      <diagonal/>
    </border>
    <border>
      <left/>
      <right style="thin">
        <color indexed="64"/>
      </right>
      <top style="thin">
        <color rgb="FF000000"/>
      </top>
      <bottom/>
      <diagonal/>
    </border>
    <border>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s>
  <cellStyleXfs count="3">
    <xf numFmtId="0" fontId="0" fillId="0" borderId="0"/>
    <xf numFmtId="9" fontId="9" fillId="0" borderId="0" applyFont="0" applyFill="0" applyBorder="0" applyAlignment="0" applyProtection="0"/>
    <xf numFmtId="166" fontId="62" fillId="0" borderId="37" applyFill="0" applyBorder="0" applyProtection="0"/>
  </cellStyleXfs>
  <cellXfs count="997">
    <xf numFmtId="0" fontId="0" fillId="0" borderId="0" xfId="0"/>
    <xf numFmtId="0" fontId="2" fillId="0" borderId="0" xfId="0" applyFont="1" applyAlignment="1">
      <alignment vertical="top"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xf>
    <xf numFmtId="0" fontId="3" fillId="2" borderId="11" xfId="0" applyFont="1" applyFill="1" applyBorder="1" applyAlignment="1">
      <alignment horizontal="left" vertical="center"/>
    </xf>
    <xf numFmtId="0" fontId="6" fillId="2" borderId="12" xfId="0" applyFont="1" applyFill="1" applyBorder="1" applyAlignment="1">
      <alignment horizontal="left" vertical="center" wrapText="1"/>
    </xf>
    <xf numFmtId="0" fontId="3" fillId="2" borderId="11" xfId="0" applyFont="1" applyFill="1" applyBorder="1" applyAlignment="1">
      <alignment vertical="center" wrapText="1"/>
    </xf>
    <xf numFmtId="0" fontId="2" fillId="2" borderId="12" xfId="0" applyFont="1" applyFill="1" applyBorder="1" applyAlignment="1">
      <alignment vertical="center" wrapText="1"/>
    </xf>
    <xf numFmtId="0" fontId="2" fillId="2" borderId="12"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13" xfId="0" applyFont="1" applyFill="1" applyBorder="1" applyAlignment="1">
      <alignment vertical="center" wrapText="1"/>
    </xf>
    <xf numFmtId="0" fontId="3" fillId="2" borderId="14" xfId="0" applyFont="1" applyFill="1" applyBorder="1" applyAlignment="1">
      <alignment vertical="center" wrapText="1"/>
    </xf>
    <xf numFmtId="0" fontId="3" fillId="0" borderId="0" xfId="0" applyFont="1" applyAlignment="1">
      <alignment vertical="center"/>
    </xf>
    <xf numFmtId="0" fontId="3" fillId="0" borderId="3" xfId="0" applyFont="1" applyBorder="1" applyAlignment="1">
      <alignment vertical="center"/>
    </xf>
    <xf numFmtId="0" fontId="3" fillId="0" borderId="21" xfId="0" applyFont="1" applyBorder="1" applyAlignment="1">
      <alignment vertical="center"/>
    </xf>
    <xf numFmtId="0" fontId="3" fillId="0" borderId="26" xfId="0" applyFont="1" applyBorder="1" applyAlignment="1">
      <alignment vertical="center"/>
    </xf>
    <xf numFmtId="0" fontId="12" fillId="5" borderId="30" xfId="0" applyFont="1" applyFill="1" applyBorder="1" applyAlignment="1">
      <alignment horizontal="center" vertical="center" textRotation="90"/>
    </xf>
    <xf numFmtId="0" fontId="12" fillId="5" borderId="30" xfId="0" applyFont="1" applyFill="1" applyBorder="1" applyAlignment="1">
      <alignment horizontal="center" vertical="center" textRotation="90" wrapText="1"/>
    </xf>
    <xf numFmtId="17" fontId="3" fillId="6" borderId="30" xfId="0" applyNumberFormat="1" applyFont="1" applyFill="1" applyBorder="1" applyAlignment="1">
      <alignment horizontal="center" vertical="center" wrapText="1"/>
    </xf>
    <xf numFmtId="164" fontId="3" fillId="6" borderId="30" xfId="0" applyNumberFormat="1" applyFont="1" applyFill="1" applyBorder="1" applyAlignment="1">
      <alignment horizontal="center" vertical="center" wrapText="1"/>
    </xf>
    <xf numFmtId="0" fontId="3" fillId="7" borderId="30" xfId="0" applyFont="1" applyFill="1" applyBorder="1" applyAlignment="1">
      <alignment horizontal="center" vertical="center" wrapText="1"/>
    </xf>
    <xf numFmtId="0" fontId="3" fillId="8" borderId="30" xfId="0" applyFont="1" applyFill="1" applyBorder="1" applyAlignment="1">
      <alignment horizontal="center" vertical="center" wrapText="1"/>
    </xf>
    <xf numFmtId="0" fontId="2" fillId="2" borderId="30" xfId="0" applyFont="1" applyFill="1" applyBorder="1" applyAlignment="1">
      <alignment horizontal="center" vertical="top"/>
    </xf>
    <xf numFmtId="0" fontId="2" fillId="2" borderId="30" xfId="0" applyFont="1" applyFill="1" applyBorder="1" applyAlignment="1">
      <alignment horizontal="left" vertical="top" wrapText="1"/>
    </xf>
    <xf numFmtId="0" fontId="2" fillId="2" borderId="30" xfId="0" applyFont="1" applyFill="1" applyBorder="1" applyAlignment="1">
      <alignment horizontal="center" vertical="center" textRotation="90"/>
    </xf>
    <xf numFmtId="9" fontId="2" fillId="2" borderId="30" xfId="0" applyNumberFormat="1" applyFont="1" applyFill="1" applyBorder="1" applyAlignment="1">
      <alignment horizontal="center" vertical="center"/>
    </xf>
    <xf numFmtId="0" fontId="2" fillId="2" borderId="30" xfId="0" applyFont="1" applyFill="1" applyBorder="1" applyAlignment="1">
      <alignment horizontal="center" vertical="center" wrapText="1"/>
    </xf>
    <xf numFmtId="0" fontId="2" fillId="2" borderId="30" xfId="0" applyFont="1" applyFill="1" applyBorder="1" applyAlignment="1">
      <alignment horizontal="center" vertical="center" textRotation="90" wrapText="1"/>
    </xf>
    <xf numFmtId="0" fontId="2" fillId="2" borderId="30" xfId="0" applyFont="1" applyFill="1" applyBorder="1"/>
    <xf numFmtId="0" fontId="14" fillId="0" borderId="30" xfId="0" applyFont="1" applyBorder="1"/>
    <xf numFmtId="0" fontId="2" fillId="0" borderId="32" xfId="0" applyFont="1" applyBorder="1" applyAlignment="1">
      <alignment horizontal="center" vertical="center"/>
    </xf>
    <xf numFmtId="0" fontId="2" fillId="0" borderId="32"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2" xfId="0" applyFont="1" applyBorder="1" applyAlignment="1">
      <alignment horizontal="center" vertical="center"/>
    </xf>
    <xf numFmtId="0" fontId="2" fillId="2" borderId="30" xfId="0" applyFont="1" applyFill="1" applyBorder="1" applyAlignment="1">
      <alignment horizontal="left" vertical="center" wrapText="1"/>
    </xf>
    <xf numFmtId="0" fontId="2" fillId="2" borderId="30" xfId="0" applyFont="1" applyFill="1" applyBorder="1" applyAlignment="1">
      <alignment horizontal="center" vertical="center"/>
    </xf>
    <xf numFmtId="0" fontId="3" fillId="0" borderId="30" xfId="0" applyFont="1" applyBorder="1" applyAlignment="1">
      <alignment horizontal="center" vertical="center" wrapText="1"/>
    </xf>
    <xf numFmtId="9" fontId="2" fillId="2" borderId="30" xfId="0" applyNumberFormat="1" applyFont="1" applyFill="1" applyBorder="1" applyAlignment="1">
      <alignment horizontal="center" vertical="center" wrapText="1"/>
    </xf>
    <xf numFmtId="9" fontId="3" fillId="2" borderId="30" xfId="0" applyNumberFormat="1" applyFont="1" applyFill="1" applyBorder="1" applyAlignment="1">
      <alignment horizontal="center" vertical="center" wrapText="1"/>
    </xf>
    <xf numFmtId="0" fontId="3" fillId="0" borderId="30" xfId="0" applyFont="1" applyBorder="1" applyAlignment="1">
      <alignment horizontal="center" vertical="center"/>
    </xf>
    <xf numFmtId="9" fontId="2" fillId="0" borderId="30" xfId="0" applyNumberFormat="1" applyFont="1" applyBorder="1" applyAlignment="1">
      <alignment horizontal="center" vertical="center" wrapText="1"/>
    </xf>
    <xf numFmtId="0" fontId="2" fillId="0" borderId="30" xfId="0" applyFont="1" applyBorder="1" applyAlignment="1">
      <alignment horizontal="center" vertical="center"/>
    </xf>
    <xf numFmtId="0" fontId="14" fillId="0" borderId="30" xfId="0" applyFont="1" applyBorder="1" applyAlignment="1">
      <alignment vertical="center"/>
    </xf>
    <xf numFmtId="0" fontId="2" fillId="0" borderId="30" xfId="0" applyFont="1" applyBorder="1" applyAlignment="1">
      <alignment horizontal="left" vertical="top" wrapText="1"/>
    </xf>
    <xf numFmtId="0" fontId="14" fillId="0" borderId="29" xfId="0" applyFont="1" applyBorder="1" applyAlignment="1">
      <alignment horizontal="center" vertical="center" wrapText="1"/>
    </xf>
    <xf numFmtId="0" fontId="2" fillId="0" borderId="30" xfId="0" applyFont="1" applyBorder="1" applyAlignment="1">
      <alignment horizontal="center" vertical="center" wrapText="1"/>
    </xf>
    <xf numFmtId="9" fontId="3" fillId="0" borderId="30" xfId="0" applyNumberFormat="1" applyFont="1" applyBorder="1" applyAlignment="1">
      <alignment horizontal="center" vertical="center" wrapText="1"/>
    </xf>
    <xf numFmtId="0" fontId="2" fillId="0" borderId="30" xfId="0" applyFont="1" applyBorder="1" applyAlignment="1">
      <alignment horizontal="left" vertical="center" wrapText="1"/>
    </xf>
    <xf numFmtId="0" fontId="2" fillId="0" borderId="30" xfId="0" applyFont="1" applyBorder="1" applyAlignment="1">
      <alignment horizontal="center" vertical="center" textRotation="90"/>
    </xf>
    <xf numFmtId="0" fontId="14" fillId="0" borderId="0" xfId="0" applyFont="1"/>
    <xf numFmtId="0" fontId="2" fillId="0" borderId="30" xfId="0" applyFont="1" applyBorder="1" applyAlignment="1">
      <alignment horizontal="center" vertical="top"/>
    </xf>
    <xf numFmtId="0" fontId="14" fillId="0" borderId="30" xfId="0" applyFont="1" applyBorder="1" applyAlignment="1">
      <alignment wrapText="1"/>
    </xf>
    <xf numFmtId="0" fontId="20" fillId="0" borderId="30" xfId="0" applyFont="1" applyBorder="1" applyAlignment="1">
      <alignment horizontal="center" vertical="center" textRotation="90"/>
    </xf>
    <xf numFmtId="0" fontId="14" fillId="0" borderId="30" xfId="0" applyFont="1" applyBorder="1" applyAlignment="1">
      <alignment horizontal="center" vertical="center" wrapText="1"/>
    </xf>
    <xf numFmtId="0" fontId="20" fillId="0" borderId="30" xfId="0" applyFont="1" applyBorder="1" applyAlignment="1">
      <alignment horizontal="center" vertical="center" wrapText="1"/>
    </xf>
    <xf numFmtId="9" fontId="14" fillId="0" borderId="30" xfId="0" applyNumberFormat="1" applyFont="1" applyBorder="1" applyAlignment="1">
      <alignment horizontal="center" vertical="center"/>
    </xf>
    <xf numFmtId="0" fontId="14" fillId="0" borderId="30" xfId="0" applyFont="1" applyBorder="1" applyAlignment="1">
      <alignment horizontal="left" vertical="center" wrapText="1"/>
    </xf>
    <xf numFmtId="0" fontId="10" fillId="0" borderId="0" xfId="0" applyFont="1" applyAlignment="1">
      <alignment horizontal="center" vertical="center" wrapText="1"/>
    </xf>
    <xf numFmtId="0" fontId="24" fillId="0" borderId="35" xfId="0" applyFont="1" applyBorder="1" applyAlignment="1">
      <alignment horizontal="left" vertical="center" wrapText="1" readingOrder="1"/>
    </xf>
    <xf numFmtId="9" fontId="24" fillId="0" borderId="35" xfId="0" applyNumberFormat="1" applyFont="1" applyBorder="1" applyAlignment="1">
      <alignment horizontal="center" vertical="center" wrapText="1" readingOrder="1"/>
    </xf>
    <xf numFmtId="0" fontId="24" fillId="12" borderId="36" xfId="0" applyFont="1" applyFill="1" applyBorder="1" applyAlignment="1">
      <alignment horizontal="center" vertical="center" wrapText="1" readingOrder="1"/>
    </xf>
    <xf numFmtId="0" fontId="24" fillId="0" borderId="36" xfId="0" applyFont="1" applyBorder="1" applyAlignment="1">
      <alignment horizontal="left" vertical="center" wrapText="1" readingOrder="1"/>
    </xf>
    <xf numFmtId="9" fontId="24" fillId="0" borderId="36" xfId="0" applyNumberFormat="1" applyFont="1" applyBorder="1" applyAlignment="1">
      <alignment horizontal="center" vertical="center" wrapText="1" readingOrder="1"/>
    </xf>
    <xf numFmtId="0" fontId="24" fillId="13" borderId="36" xfId="0" applyFont="1" applyFill="1" applyBorder="1" applyAlignment="1">
      <alignment horizontal="center" vertical="center" wrapText="1" readingOrder="1"/>
    </xf>
    <xf numFmtId="0" fontId="24" fillId="14" borderId="36" xfId="0" applyFont="1" applyFill="1" applyBorder="1" applyAlignment="1">
      <alignment horizontal="center" vertical="center" wrapText="1" readingOrder="1"/>
    </xf>
    <xf numFmtId="0" fontId="25" fillId="5" borderId="36" xfId="0" applyFont="1" applyFill="1" applyBorder="1" applyAlignment="1">
      <alignment horizontal="center" vertical="center" wrapText="1" readingOrder="1"/>
    </xf>
    <xf numFmtId="0" fontId="27" fillId="0" borderId="0" xfId="0" applyFont="1"/>
    <xf numFmtId="0" fontId="24" fillId="0" borderId="35" xfId="0" applyFont="1" applyBorder="1" applyAlignment="1">
      <alignment horizontal="center" vertical="center" wrapText="1" readingOrder="1"/>
    </xf>
    <xf numFmtId="0" fontId="24" fillId="0" borderId="36" xfId="0" applyFont="1" applyBorder="1" applyAlignment="1">
      <alignment horizontal="center" vertical="center" wrapText="1" readingOrder="1"/>
    </xf>
    <xf numFmtId="0" fontId="30" fillId="0" borderId="0" xfId="0" applyFont="1"/>
    <xf numFmtId="0" fontId="24" fillId="0" borderId="0" xfId="0" applyFont="1" applyAlignment="1">
      <alignment horizontal="left" vertical="center" wrapText="1" readingOrder="1"/>
    </xf>
    <xf numFmtId="0" fontId="31" fillId="0" borderId="0" xfId="0" applyFont="1" applyAlignment="1">
      <alignment vertical="center"/>
    </xf>
    <xf numFmtId="0" fontId="32" fillId="0" borderId="0" xfId="0" applyFont="1"/>
    <xf numFmtId="0" fontId="33" fillId="0" borderId="0" xfId="0" applyFont="1"/>
    <xf numFmtId="0" fontId="37" fillId="15" borderId="42" xfId="0" applyFont="1" applyFill="1" applyBorder="1" applyAlignment="1">
      <alignment horizontal="center" vertical="center" wrapText="1" readingOrder="1"/>
    </xf>
    <xf numFmtId="0" fontId="37" fillId="15" borderId="43" xfId="0" applyFont="1" applyFill="1" applyBorder="1" applyAlignment="1">
      <alignment horizontal="center" vertical="center" wrapText="1" readingOrder="1"/>
    </xf>
    <xf numFmtId="9" fontId="37" fillId="2" borderId="45" xfId="0" applyNumberFormat="1" applyFont="1" applyFill="1" applyBorder="1" applyAlignment="1">
      <alignment horizontal="center" vertical="center" wrapText="1" readingOrder="1"/>
    </xf>
    <xf numFmtId="0" fontId="37" fillId="2" borderId="30" xfId="0" applyFont="1" applyFill="1" applyBorder="1" applyAlignment="1">
      <alignment horizontal="center" vertical="center" wrapText="1" readingOrder="1"/>
    </xf>
    <xf numFmtId="0" fontId="38" fillId="2" borderId="30" xfId="0" applyFont="1" applyFill="1" applyBorder="1" applyAlignment="1">
      <alignment horizontal="left" vertical="center" wrapText="1" readingOrder="1"/>
    </xf>
    <xf numFmtId="9" fontId="37" fillId="2" borderId="47" xfId="0" applyNumberFormat="1" applyFont="1" applyFill="1" applyBorder="1" applyAlignment="1">
      <alignment horizontal="center" vertical="center" wrapText="1" readingOrder="1"/>
    </xf>
    <xf numFmtId="0" fontId="37" fillId="16" borderId="30" xfId="0" applyFont="1" applyFill="1" applyBorder="1" applyAlignment="1">
      <alignment horizontal="center" vertical="center" wrapText="1" readingOrder="1"/>
    </xf>
    <xf numFmtId="0" fontId="38" fillId="16" borderId="30" xfId="0" applyFont="1" applyFill="1" applyBorder="1" applyAlignment="1">
      <alignment horizontal="left" vertical="center" wrapText="1" readingOrder="1"/>
    </xf>
    <xf numFmtId="10" fontId="38" fillId="16" borderId="47" xfId="0" applyNumberFormat="1" applyFont="1" applyFill="1" applyBorder="1" applyAlignment="1">
      <alignment horizontal="center" vertical="center" wrapText="1" readingOrder="1"/>
    </xf>
    <xf numFmtId="9" fontId="38" fillId="16" borderId="47" xfId="0" applyNumberFormat="1" applyFont="1" applyFill="1" applyBorder="1" applyAlignment="1">
      <alignment horizontal="center" vertical="center" wrapText="1" readingOrder="1"/>
    </xf>
    <xf numFmtId="0" fontId="37" fillId="16" borderId="52" xfId="0" applyFont="1" applyFill="1" applyBorder="1" applyAlignment="1">
      <alignment horizontal="center" vertical="center" wrapText="1" readingOrder="1"/>
    </xf>
    <xf numFmtId="0" fontId="38" fillId="16" borderId="52" xfId="0" applyFont="1" applyFill="1" applyBorder="1" applyAlignment="1">
      <alignment horizontal="left" vertical="center" wrapText="1" readingOrder="1"/>
    </xf>
    <xf numFmtId="9" fontId="14" fillId="0" borderId="0" xfId="0" applyNumberFormat="1" applyFont="1"/>
    <xf numFmtId="9" fontId="24" fillId="12" borderId="36" xfId="0" applyNumberFormat="1" applyFont="1" applyFill="1" applyBorder="1" applyAlignment="1">
      <alignment horizontal="center" vertical="center" wrapText="1" readingOrder="1"/>
    </xf>
    <xf numFmtId="9" fontId="24" fillId="13" borderId="36" xfId="0" applyNumberFormat="1" applyFont="1" applyFill="1" applyBorder="1" applyAlignment="1">
      <alignment horizontal="center" vertical="center" wrapText="1" readingOrder="1"/>
    </xf>
    <xf numFmtId="9" fontId="24" fillId="14" borderId="36" xfId="0" applyNumberFormat="1" applyFont="1" applyFill="1" applyBorder="1" applyAlignment="1">
      <alignment horizontal="center" vertical="center" wrapText="1" readingOrder="1"/>
    </xf>
    <xf numFmtId="9" fontId="25" fillId="5" borderId="36" xfId="0" applyNumberFormat="1" applyFont="1" applyFill="1" applyBorder="1" applyAlignment="1">
      <alignment horizontal="center" vertical="center" wrapText="1" readingOrder="1"/>
    </xf>
    <xf numFmtId="0" fontId="42" fillId="0" borderId="0" xfId="0" applyFont="1" applyAlignment="1">
      <alignment horizontal="center"/>
    </xf>
    <xf numFmtId="0" fontId="41" fillId="18" borderId="53" xfId="0" applyFont="1" applyFill="1" applyBorder="1" applyAlignment="1">
      <alignment horizontal="center" vertical="center" wrapText="1"/>
    </xf>
    <xf numFmtId="0" fontId="43" fillId="0" borderId="0" xfId="0" applyFont="1" applyAlignment="1">
      <alignment wrapText="1"/>
    </xf>
    <xf numFmtId="0" fontId="44" fillId="10" borderId="54" xfId="0" applyFont="1" applyFill="1" applyBorder="1" applyAlignment="1">
      <alignment vertical="center" wrapText="1"/>
    </xf>
    <xf numFmtId="0" fontId="45" fillId="0" borderId="55" xfId="0" applyFont="1" applyBorder="1" applyAlignment="1">
      <alignment horizontal="left" vertical="center" wrapText="1"/>
    </xf>
    <xf numFmtId="0" fontId="20" fillId="0" borderId="0" xfId="0" applyFont="1" applyAlignment="1">
      <alignment vertical="center"/>
    </xf>
    <xf numFmtId="0" fontId="44" fillId="10" borderId="56" xfId="0" applyFont="1" applyFill="1" applyBorder="1" applyAlignment="1">
      <alignment vertical="center" wrapText="1"/>
    </xf>
    <xf numFmtId="0" fontId="19" fillId="0" borderId="0" xfId="0" applyFont="1" applyAlignment="1">
      <alignment vertical="center"/>
    </xf>
    <xf numFmtId="0" fontId="25" fillId="2" borderId="36" xfId="0" applyFont="1" applyFill="1" applyBorder="1" applyAlignment="1">
      <alignment horizontal="center" vertical="center" wrapText="1" readingOrder="1"/>
    </xf>
    <xf numFmtId="0" fontId="41" fillId="18" borderId="57" xfId="0" applyFont="1" applyFill="1" applyBorder="1" applyAlignment="1">
      <alignment horizontal="center" vertical="center" wrapText="1"/>
    </xf>
    <xf numFmtId="0" fontId="43" fillId="19" borderId="58" xfId="0" applyFont="1" applyFill="1" applyBorder="1" applyAlignment="1">
      <alignment vertical="center" wrapText="1"/>
    </xf>
    <xf numFmtId="0" fontId="46" fillId="0" borderId="30" xfId="0" applyFont="1" applyBorder="1" applyAlignment="1">
      <alignment horizontal="center" vertical="center" wrapText="1"/>
    </xf>
    <xf numFmtId="0" fontId="47" fillId="11" borderId="59" xfId="0" applyFont="1" applyFill="1" applyBorder="1" applyAlignment="1">
      <alignment vertical="center" wrapText="1"/>
    </xf>
    <xf numFmtId="0" fontId="48" fillId="19" borderId="59" xfId="0" applyFont="1" applyFill="1" applyBorder="1" applyAlignment="1">
      <alignment vertical="center" wrapText="1"/>
    </xf>
    <xf numFmtId="0" fontId="48" fillId="19" borderId="60" xfId="0" applyFont="1" applyFill="1" applyBorder="1" applyAlignment="1">
      <alignment vertical="center" wrapText="1"/>
    </xf>
    <xf numFmtId="0" fontId="48" fillId="19" borderId="61" xfId="0" applyFont="1" applyFill="1" applyBorder="1" applyAlignment="1">
      <alignment vertical="center" wrapText="1"/>
    </xf>
    <xf numFmtId="0" fontId="49" fillId="0" borderId="30" xfId="0" applyFont="1" applyBorder="1" applyAlignment="1">
      <alignment vertical="center" wrapText="1"/>
    </xf>
    <xf numFmtId="0" fontId="49" fillId="0" borderId="30" xfId="0" applyFont="1" applyBorder="1" applyAlignment="1">
      <alignment horizontal="center" vertical="center" wrapText="1"/>
    </xf>
    <xf numFmtId="0" fontId="47" fillId="9" borderId="62" xfId="0" applyFont="1" applyFill="1" applyBorder="1" applyAlignment="1">
      <alignment vertical="center" wrapText="1"/>
    </xf>
    <xf numFmtId="0" fontId="49" fillId="0" borderId="30" xfId="0" applyFont="1" applyBorder="1" applyAlignment="1">
      <alignment horizontal="left" vertical="center" wrapText="1"/>
    </xf>
    <xf numFmtId="0" fontId="47" fillId="5" borderId="63" xfId="0" applyFont="1" applyFill="1" applyBorder="1" applyAlignment="1">
      <alignment vertical="center" wrapText="1"/>
    </xf>
    <xf numFmtId="0" fontId="34" fillId="0" borderId="0" xfId="0" applyFont="1"/>
    <xf numFmtId="0" fontId="50" fillId="0" borderId="36" xfId="0" applyFont="1" applyBorder="1" applyAlignment="1">
      <alignment horizontal="left" vertical="center" wrapText="1" readingOrder="1"/>
    </xf>
    <xf numFmtId="0" fontId="2" fillId="2" borderId="32" xfId="0" applyFont="1" applyFill="1" applyBorder="1" applyAlignment="1">
      <alignment horizontal="center" vertical="center"/>
    </xf>
    <xf numFmtId="9" fontId="17" fillId="2" borderId="30" xfId="0" applyNumberFormat="1" applyFont="1" applyFill="1" applyBorder="1" applyAlignment="1">
      <alignment vertical="center" wrapText="1"/>
    </xf>
    <xf numFmtId="9" fontId="17" fillId="0" borderId="30" xfId="0" applyNumberFormat="1" applyFont="1" applyBorder="1" applyAlignment="1">
      <alignment vertical="center" wrapText="1"/>
    </xf>
    <xf numFmtId="14" fontId="17" fillId="0" borderId="30" xfId="0" applyNumberFormat="1" applyFont="1" applyBorder="1" applyAlignment="1">
      <alignment vertical="center" wrapText="1"/>
    </xf>
    <xf numFmtId="0" fontId="17" fillId="0" borderId="30" xfId="0" applyFont="1" applyBorder="1" applyAlignment="1">
      <alignment horizontal="center" vertical="center" wrapText="1"/>
    </xf>
    <xf numFmtId="0" fontId="17" fillId="0" borderId="30" xfId="0" applyFont="1" applyBorder="1" applyAlignment="1">
      <alignment vertical="top" wrapText="1"/>
    </xf>
    <xf numFmtId="9" fontId="17" fillId="0" borderId="30" xfId="0" applyNumberFormat="1" applyFont="1" applyBorder="1" applyAlignment="1">
      <alignment horizontal="center" vertical="center" wrapText="1"/>
    </xf>
    <xf numFmtId="14" fontId="17" fillId="4" borderId="30" xfId="0" applyNumberFormat="1" applyFont="1" applyFill="1" applyBorder="1" applyAlignment="1">
      <alignment horizontal="center" vertical="center" wrapText="1"/>
    </xf>
    <xf numFmtId="9" fontId="56" fillId="0" borderId="30" xfId="0" applyNumberFormat="1" applyFont="1" applyBorder="1" applyAlignment="1">
      <alignment vertical="center" wrapText="1"/>
    </xf>
    <xf numFmtId="0" fontId="56" fillId="0" borderId="30" xfId="0" applyFont="1" applyBorder="1" applyAlignment="1">
      <alignment vertical="center" wrapText="1"/>
    </xf>
    <xf numFmtId="9" fontId="56" fillId="0" borderId="27" xfId="0" applyNumberFormat="1" applyFont="1" applyBorder="1" applyAlignment="1">
      <alignment vertical="center" wrapText="1"/>
    </xf>
    <xf numFmtId="9" fontId="56" fillId="0" borderId="64" xfId="0" applyNumberFormat="1" applyFont="1" applyBorder="1" applyAlignment="1">
      <alignment vertical="center" wrapText="1"/>
    </xf>
    <xf numFmtId="0" fontId="14" fillId="20" borderId="29" xfId="0" applyFont="1" applyFill="1" applyBorder="1"/>
    <xf numFmtId="0" fontId="14" fillId="20" borderId="30" xfId="0" applyFont="1" applyFill="1" applyBorder="1"/>
    <xf numFmtId="0" fontId="0" fillId="20" borderId="0" xfId="0" applyFill="1"/>
    <xf numFmtId="0" fontId="14" fillId="22" borderId="30" xfId="0" applyFont="1" applyFill="1" applyBorder="1"/>
    <xf numFmtId="0" fontId="14" fillId="20" borderId="30" xfId="0" applyFont="1" applyFill="1" applyBorder="1" applyAlignment="1">
      <alignment horizontal="center" vertical="center" wrapText="1"/>
    </xf>
    <xf numFmtId="0" fontId="57" fillId="20" borderId="0" xfId="0" applyFont="1" applyFill="1"/>
    <xf numFmtId="0" fontId="56" fillId="2" borderId="30" xfId="0" applyFont="1" applyFill="1" applyBorder="1" applyAlignment="1">
      <alignment horizontal="center" vertical="center"/>
    </xf>
    <xf numFmtId="0" fontId="56" fillId="20" borderId="30" xfId="0" applyFont="1" applyFill="1" applyBorder="1" applyAlignment="1">
      <alignment horizontal="center" vertical="center"/>
    </xf>
    <xf numFmtId="0" fontId="56" fillId="2" borderId="30" xfId="0" applyFont="1" applyFill="1" applyBorder="1" applyAlignment="1">
      <alignment horizontal="left" vertical="center"/>
    </xf>
    <xf numFmtId="14" fontId="56" fillId="2" borderId="30" xfId="0" applyNumberFormat="1" applyFont="1" applyFill="1" applyBorder="1" applyAlignment="1">
      <alignment horizontal="center" vertical="center"/>
    </xf>
    <xf numFmtId="0" fontId="56" fillId="20" borderId="30" xfId="0" applyFont="1" applyFill="1" applyBorder="1" applyAlignment="1">
      <alignment horizontal="center" vertical="center" wrapText="1"/>
    </xf>
    <xf numFmtId="9" fontId="2" fillId="2" borderId="32" xfId="0" applyNumberFormat="1" applyFont="1" applyFill="1" applyBorder="1" applyAlignment="1">
      <alignment horizontal="center" vertical="center"/>
    </xf>
    <xf numFmtId="0" fontId="2" fillId="2" borderId="32" xfId="0" applyFont="1" applyFill="1" applyBorder="1" applyAlignment="1">
      <alignment horizontal="center" vertical="center" wrapText="1"/>
    </xf>
    <xf numFmtId="9" fontId="3" fillId="2" borderId="32" xfId="0" applyNumberFormat="1" applyFont="1" applyFill="1" applyBorder="1" applyAlignment="1">
      <alignment horizontal="center" vertical="center" wrapText="1"/>
    </xf>
    <xf numFmtId="0" fontId="56" fillId="0" borderId="32" xfId="0" applyFont="1" applyBorder="1" applyAlignment="1">
      <alignment horizontal="center" vertical="center" wrapText="1"/>
    </xf>
    <xf numFmtId="9" fontId="60" fillId="0" borderId="30" xfId="0" applyNumberFormat="1" applyFont="1" applyBorder="1" applyAlignment="1">
      <alignment horizontal="center" vertical="center" wrapText="1"/>
    </xf>
    <xf numFmtId="14" fontId="56" fillId="0" borderId="30" xfId="0" applyNumberFormat="1" applyFont="1" applyBorder="1" applyAlignment="1">
      <alignment horizontal="center" vertical="center" wrapText="1"/>
    </xf>
    <xf numFmtId="0" fontId="56" fillId="0" borderId="30" xfId="0" applyFont="1" applyBorder="1" applyAlignment="1">
      <alignment horizontal="center" vertical="center" wrapText="1"/>
    </xf>
    <xf numFmtId="0" fontId="14" fillId="0" borderId="29" xfId="0" applyFont="1" applyBorder="1"/>
    <xf numFmtId="0" fontId="56" fillId="2" borderId="30" xfId="0" applyFont="1" applyFill="1" applyBorder="1" applyAlignment="1">
      <alignment horizontal="left" vertical="center" wrapText="1"/>
    </xf>
    <xf numFmtId="9" fontId="56" fillId="2" borderId="30" xfId="0" applyNumberFormat="1" applyFont="1" applyFill="1" applyBorder="1" applyAlignment="1">
      <alignment vertical="center" wrapText="1"/>
    </xf>
    <xf numFmtId="0" fontId="56" fillId="2" borderId="30" xfId="0" applyFont="1" applyFill="1" applyBorder="1" applyAlignment="1">
      <alignment horizontal="center" vertical="center" wrapText="1"/>
    </xf>
    <xf numFmtId="14" fontId="56" fillId="2" borderId="30" xfId="0" applyNumberFormat="1" applyFont="1" applyFill="1" applyBorder="1" applyAlignment="1">
      <alignment horizontal="center" vertical="center" wrapText="1"/>
    </xf>
    <xf numFmtId="9" fontId="61" fillId="0" borderId="64" xfId="1" applyFont="1" applyFill="1" applyBorder="1" applyAlignment="1" applyProtection="1">
      <alignment horizontal="justify" vertical="center" wrapText="1"/>
      <protection hidden="1"/>
    </xf>
    <xf numFmtId="0" fontId="61" fillId="0" borderId="64" xfId="2" applyNumberFormat="1" applyFont="1" applyFill="1" applyBorder="1" applyAlignment="1" applyProtection="1">
      <alignment horizontal="center" vertical="center" wrapText="1"/>
      <protection hidden="1"/>
    </xf>
    <xf numFmtId="0" fontId="61" fillId="0" borderId="64" xfId="1" applyNumberFormat="1" applyFont="1" applyFill="1" applyBorder="1" applyAlignment="1" applyProtection="1">
      <alignment horizontal="center" vertical="center" wrapText="1"/>
      <protection hidden="1"/>
    </xf>
    <xf numFmtId="9" fontId="61" fillId="0" borderId="64" xfId="1" applyFont="1" applyFill="1" applyBorder="1" applyAlignment="1" applyProtection="1">
      <alignment horizontal="center" vertical="center" wrapText="1"/>
      <protection hidden="1"/>
    </xf>
    <xf numFmtId="9" fontId="56" fillId="0" borderId="30" xfId="0" applyNumberFormat="1" applyFont="1" applyBorder="1" applyAlignment="1">
      <alignment horizontal="center" vertical="center" wrapText="1"/>
    </xf>
    <xf numFmtId="9" fontId="56" fillId="20" borderId="30" xfId="0" applyNumberFormat="1" applyFont="1" applyFill="1" applyBorder="1" applyAlignment="1">
      <alignment vertical="center" wrapText="1"/>
    </xf>
    <xf numFmtId="14" fontId="56" fillId="0" borderId="30" xfId="0" applyNumberFormat="1" applyFont="1" applyBorder="1" applyAlignment="1">
      <alignment vertical="center" wrapText="1"/>
    </xf>
    <xf numFmtId="17" fontId="3" fillId="6" borderId="32" xfId="0" applyNumberFormat="1" applyFont="1" applyFill="1" applyBorder="1" applyAlignment="1">
      <alignment horizontal="center" vertical="center" wrapText="1"/>
    </xf>
    <xf numFmtId="164" fontId="3" fillId="6" borderId="32" xfId="0" applyNumberFormat="1" applyFont="1" applyFill="1" applyBorder="1" applyAlignment="1">
      <alignment horizontal="center" vertical="center" wrapText="1"/>
    </xf>
    <xf numFmtId="0" fontId="56" fillId="4" borderId="30" xfId="0" applyFont="1" applyFill="1" applyBorder="1" applyAlignment="1">
      <alignment horizontal="center" vertical="center" wrapText="1"/>
    </xf>
    <xf numFmtId="14" fontId="56" fillId="4" borderId="30" xfId="0" applyNumberFormat="1" applyFont="1" applyFill="1" applyBorder="1" applyAlignment="1">
      <alignment horizontal="center" vertical="center" wrapText="1"/>
    </xf>
    <xf numFmtId="14" fontId="56" fillId="0" borderId="30" xfId="0" applyNumberFormat="1" applyFont="1" applyBorder="1" applyAlignment="1">
      <alignment horizontal="left" vertical="center" wrapText="1"/>
    </xf>
    <xf numFmtId="0" fontId="2" fillId="22" borderId="30" xfId="0" applyFont="1" applyFill="1" applyBorder="1" applyAlignment="1">
      <alignment horizontal="left" vertical="center" wrapText="1"/>
    </xf>
    <xf numFmtId="165" fontId="56" fillId="0" borderId="30" xfId="0" applyNumberFormat="1" applyFont="1" applyBorder="1" applyAlignment="1">
      <alignment vertical="center" wrapText="1"/>
    </xf>
    <xf numFmtId="165" fontId="56" fillId="2" borderId="30" xfId="0" applyNumberFormat="1" applyFont="1" applyFill="1" applyBorder="1" applyAlignment="1">
      <alignment horizontal="center" vertical="center" wrapText="1"/>
    </xf>
    <xf numFmtId="9" fontId="56" fillId="0" borderId="31" xfId="0" applyNumberFormat="1" applyFont="1" applyBorder="1" applyAlignment="1">
      <alignment vertical="center" wrapText="1"/>
    </xf>
    <xf numFmtId="0" fontId="56" fillId="0" borderId="31" xfId="0" applyFont="1" applyBorder="1" applyAlignment="1">
      <alignment vertical="center" wrapText="1"/>
    </xf>
    <xf numFmtId="14" fontId="56" fillId="20" borderId="30" xfId="0" applyNumberFormat="1" applyFont="1" applyFill="1" applyBorder="1" applyAlignment="1">
      <alignment horizontal="center" vertical="center" wrapText="1"/>
    </xf>
    <xf numFmtId="0" fontId="14" fillId="4" borderId="30" xfId="0" applyFont="1" applyFill="1" applyBorder="1" applyAlignment="1">
      <alignment horizontal="center" vertical="center"/>
    </xf>
    <xf numFmtId="0" fontId="16" fillId="4" borderId="30" xfId="0" applyFont="1" applyFill="1" applyBorder="1" applyAlignment="1">
      <alignment horizontal="center" vertical="center" wrapText="1"/>
    </xf>
    <xf numFmtId="0" fontId="2" fillId="2" borderId="30" xfId="0" applyFont="1" applyFill="1" applyBorder="1" applyAlignment="1">
      <alignment horizontal="center"/>
    </xf>
    <xf numFmtId="0" fontId="2" fillId="20" borderId="32" xfId="0" applyFont="1" applyFill="1" applyBorder="1" applyAlignment="1">
      <alignment horizontal="center" vertical="center" wrapText="1"/>
    </xf>
    <xf numFmtId="0" fontId="56" fillId="2" borderId="30" xfId="0" applyFont="1" applyFill="1" applyBorder="1" applyAlignment="1">
      <alignment horizontal="left" vertical="top" wrapText="1"/>
    </xf>
    <xf numFmtId="0" fontId="2" fillId="2" borderId="30" xfId="0" applyFont="1" applyFill="1" applyBorder="1" applyAlignment="1">
      <alignment wrapText="1"/>
    </xf>
    <xf numFmtId="0" fontId="2" fillId="2" borderId="30" xfId="0" applyFont="1" applyFill="1" applyBorder="1" applyAlignment="1">
      <alignment vertical="center" wrapText="1"/>
    </xf>
    <xf numFmtId="0" fontId="14" fillId="20" borderId="30" xfId="0" applyFont="1" applyFill="1" applyBorder="1" applyAlignment="1">
      <alignment horizontal="center" vertical="center"/>
    </xf>
    <xf numFmtId="0" fontId="3" fillId="24" borderId="30" xfId="0" applyFont="1" applyFill="1" applyBorder="1" applyAlignment="1">
      <alignment horizontal="center" vertical="center" wrapText="1"/>
    </xf>
    <xf numFmtId="0" fontId="56" fillId="0" borderId="30" xfId="0" applyFont="1" applyBorder="1" applyAlignment="1">
      <alignment horizontal="left" vertical="center" wrapText="1"/>
    </xf>
    <xf numFmtId="0" fontId="56" fillId="0" borderId="30" xfId="0" applyFont="1" applyBorder="1" applyAlignment="1">
      <alignment horizontal="center" vertical="center"/>
    </xf>
    <xf numFmtId="0" fontId="4" fillId="0" borderId="30" xfId="0" applyFont="1" applyBorder="1"/>
    <xf numFmtId="0" fontId="58" fillId="24" borderId="30" xfId="0" applyFont="1" applyFill="1" applyBorder="1" applyAlignment="1">
      <alignment horizontal="center" vertical="center" wrapText="1"/>
    </xf>
    <xf numFmtId="0" fontId="56" fillId="2" borderId="30" xfId="0" applyFont="1" applyFill="1" applyBorder="1" applyAlignment="1">
      <alignment horizontal="center" vertical="center" textRotation="90"/>
    </xf>
    <xf numFmtId="9" fontId="56" fillId="2" borderId="30" xfId="0" applyNumberFormat="1" applyFont="1" applyFill="1" applyBorder="1" applyAlignment="1">
      <alignment horizontal="center" vertical="center"/>
    </xf>
    <xf numFmtId="0" fontId="56" fillId="2" borderId="30" xfId="0" applyFont="1" applyFill="1" applyBorder="1" applyAlignment="1">
      <alignment horizontal="center" vertical="center" textRotation="90" wrapText="1"/>
    </xf>
    <xf numFmtId="1" fontId="56" fillId="2" borderId="64" xfId="0" applyNumberFormat="1" applyFont="1" applyFill="1" applyBorder="1" applyAlignment="1">
      <alignment horizontal="center" vertical="center" wrapText="1"/>
    </xf>
    <xf numFmtId="0" fontId="56" fillId="23" borderId="64" xfId="0" applyFont="1" applyFill="1" applyBorder="1" applyAlignment="1">
      <alignment horizontal="center" vertical="center" wrapText="1"/>
    </xf>
    <xf numFmtId="0" fontId="56" fillId="20" borderId="30" xfId="0" applyFont="1" applyFill="1" applyBorder="1" applyAlignment="1">
      <alignment horizontal="left" vertical="center" wrapText="1"/>
    </xf>
    <xf numFmtId="0" fontId="56" fillId="20" borderId="30" xfId="0" applyFont="1" applyFill="1" applyBorder="1" applyAlignment="1">
      <alignment horizontal="center" vertical="center" textRotation="90"/>
    </xf>
    <xf numFmtId="1" fontId="56" fillId="2" borderId="30" xfId="0" applyNumberFormat="1" applyFont="1" applyFill="1" applyBorder="1" applyAlignment="1">
      <alignment horizontal="center" vertical="center" wrapText="1"/>
    </xf>
    <xf numFmtId="0" fontId="56" fillId="20" borderId="64" xfId="0" applyFont="1" applyFill="1" applyBorder="1" applyAlignment="1">
      <alignment horizontal="center" vertical="center" wrapText="1"/>
    </xf>
    <xf numFmtId="0" fontId="56" fillId="20" borderId="29" xfId="0" applyFont="1" applyFill="1" applyBorder="1" applyAlignment="1">
      <alignment horizontal="center" vertical="center"/>
    </xf>
    <xf numFmtId="0" fontId="61" fillId="20" borderId="64" xfId="0" applyFont="1" applyFill="1" applyBorder="1" applyAlignment="1">
      <alignment horizontal="center" vertical="center" wrapText="1"/>
    </xf>
    <xf numFmtId="9" fontId="56" fillId="20" borderId="27" xfId="0" applyNumberFormat="1" applyFont="1" applyFill="1" applyBorder="1" applyAlignment="1">
      <alignment vertical="center" wrapText="1"/>
    </xf>
    <xf numFmtId="0" fontId="60" fillId="20" borderId="64" xfId="0" applyFont="1" applyFill="1" applyBorder="1" applyAlignment="1">
      <alignment vertical="center" wrapText="1"/>
    </xf>
    <xf numFmtId="0" fontId="60" fillId="20" borderId="64" xfId="0" applyFont="1" applyFill="1" applyBorder="1" applyAlignment="1">
      <alignment horizontal="center" vertical="center" wrapText="1"/>
    </xf>
    <xf numFmtId="0" fontId="14" fillId="0" borderId="30" xfId="0" applyFont="1" applyBorder="1" applyAlignment="1">
      <alignment horizontal="center" vertical="center"/>
    </xf>
    <xf numFmtId="0" fontId="2" fillId="0" borderId="44" xfId="0" applyFont="1" applyBorder="1" applyAlignment="1">
      <alignment horizontal="center" vertical="center" wrapText="1"/>
    </xf>
    <xf numFmtId="9" fontId="2" fillId="2" borderId="32" xfId="0" applyNumberFormat="1" applyFont="1" applyFill="1" applyBorder="1" applyAlignment="1">
      <alignment horizontal="center" vertical="center" wrapText="1"/>
    </xf>
    <xf numFmtId="9" fontId="2" fillId="2" borderId="44" xfId="0" applyNumberFormat="1" applyFont="1" applyFill="1" applyBorder="1" applyAlignment="1">
      <alignment horizontal="center" vertical="center" wrapText="1"/>
    </xf>
    <xf numFmtId="0" fontId="12" fillId="5" borderId="32" xfId="0" applyFont="1" applyFill="1" applyBorder="1" applyAlignment="1">
      <alignment horizontal="center" vertical="center" wrapText="1"/>
    </xf>
    <xf numFmtId="0" fontId="12" fillId="5" borderId="31" xfId="0" applyFont="1" applyFill="1" applyBorder="1" applyAlignment="1">
      <alignment horizontal="center" vertical="center" wrapText="1"/>
    </xf>
    <xf numFmtId="0" fontId="2" fillId="2" borderId="37" xfId="0" applyFont="1" applyFill="1" applyBorder="1"/>
    <xf numFmtId="0" fontId="2" fillId="0" borderId="15" xfId="0" applyFont="1" applyBorder="1" applyAlignment="1">
      <alignment vertical="top" wrapText="1"/>
    </xf>
    <xf numFmtId="0" fontId="2" fillId="0" borderId="16" xfId="0" applyFont="1" applyBorder="1" applyAlignment="1">
      <alignment vertical="top" wrapText="1"/>
    </xf>
    <xf numFmtId="0" fontId="2" fillId="2" borderId="15" xfId="0" applyFont="1" applyFill="1" applyBorder="1"/>
    <xf numFmtId="0" fontId="2" fillId="2" borderId="16" xfId="0" applyFont="1" applyFill="1" applyBorder="1"/>
    <xf numFmtId="0" fontId="3" fillId="2" borderId="37" xfId="0" applyFont="1" applyFill="1" applyBorder="1" applyAlignment="1">
      <alignment horizontal="left" vertical="center" wrapText="1"/>
    </xf>
    <xf numFmtId="0" fontId="2" fillId="2" borderId="22" xfId="0" applyFont="1" applyFill="1" applyBorder="1"/>
    <xf numFmtId="0" fontId="2" fillId="2" borderId="24" xfId="0" applyFont="1" applyFill="1" applyBorder="1"/>
    <xf numFmtId="0" fontId="2" fillId="2" borderId="23" xfId="0" applyFont="1" applyFill="1" applyBorder="1"/>
    <xf numFmtId="0" fontId="2" fillId="2" borderId="37" xfId="0" applyFont="1" applyFill="1" applyBorder="1" applyAlignment="1">
      <alignment horizontal="center" vertical="center"/>
    </xf>
    <xf numFmtId="0" fontId="2" fillId="2" borderId="37" xfId="0" applyFont="1" applyFill="1" applyBorder="1" applyAlignment="1">
      <alignment vertical="center"/>
    </xf>
    <xf numFmtId="0" fontId="59" fillId="2" borderId="37" xfId="0" applyFont="1" applyFill="1" applyBorder="1" applyAlignment="1">
      <alignment vertical="center"/>
    </xf>
    <xf numFmtId="0" fontId="12" fillId="5" borderId="30" xfId="0" applyFont="1" applyFill="1" applyBorder="1" applyAlignment="1">
      <alignment vertical="center" textRotation="90" wrapText="1"/>
    </xf>
    <xf numFmtId="0" fontId="2" fillId="2" borderId="64" xfId="0" applyFont="1" applyFill="1" applyBorder="1" applyAlignment="1">
      <alignment horizontal="center" vertical="center" wrapText="1"/>
    </xf>
    <xf numFmtId="1" fontId="2" fillId="2" borderId="64" xfId="0" applyNumberFormat="1" applyFont="1" applyFill="1" applyBorder="1" applyAlignment="1">
      <alignment horizontal="center" vertical="center" wrapText="1"/>
    </xf>
    <xf numFmtId="14" fontId="2" fillId="2" borderId="30" xfId="0" applyNumberFormat="1" applyFont="1" applyFill="1" applyBorder="1" applyAlignment="1">
      <alignment horizontal="center" vertical="center"/>
    </xf>
    <xf numFmtId="0" fontId="2" fillId="0" borderId="71" xfId="0" applyFont="1" applyBorder="1" applyAlignment="1">
      <alignment horizontal="center" vertical="center" wrapText="1"/>
    </xf>
    <xf numFmtId="0" fontId="2" fillId="2" borderId="71" xfId="0" applyFont="1" applyFill="1" applyBorder="1" applyAlignment="1">
      <alignment horizontal="center" vertical="center" wrapText="1"/>
    </xf>
    <xf numFmtId="0" fontId="2" fillId="22" borderId="30" xfId="0" applyFont="1" applyFill="1" applyBorder="1" applyAlignment="1">
      <alignment horizontal="center" vertical="center"/>
    </xf>
    <xf numFmtId="0" fontId="2" fillId="22" borderId="30" xfId="0" applyFont="1" applyFill="1" applyBorder="1" applyAlignment="1">
      <alignment horizontal="center" vertical="center" wrapText="1"/>
    </xf>
    <xf numFmtId="0" fontId="2" fillId="22" borderId="30" xfId="0" applyFont="1" applyFill="1" applyBorder="1" applyAlignment="1">
      <alignment vertical="center" wrapText="1"/>
    </xf>
    <xf numFmtId="0" fontId="2" fillId="22" borderId="30" xfId="0" applyFont="1" applyFill="1" applyBorder="1" applyAlignment="1">
      <alignment wrapText="1"/>
    </xf>
    <xf numFmtId="9" fontId="2" fillId="0" borderId="64" xfId="0" applyNumberFormat="1" applyFont="1" applyBorder="1" applyAlignment="1">
      <alignment vertical="center" wrapText="1"/>
    </xf>
    <xf numFmtId="9" fontId="2" fillId="2" borderId="30" xfId="0" applyNumberFormat="1" applyFont="1" applyFill="1" applyBorder="1" applyAlignment="1">
      <alignment vertical="center" wrapText="1"/>
    </xf>
    <xf numFmtId="14" fontId="2" fillId="2" borderId="30" xfId="0" applyNumberFormat="1" applyFont="1" applyFill="1" applyBorder="1" applyAlignment="1">
      <alignment horizontal="center" vertical="center" wrapText="1"/>
    </xf>
    <xf numFmtId="9" fontId="2" fillId="0" borderId="30" xfId="0" applyNumberFormat="1" applyFont="1" applyBorder="1" applyAlignment="1">
      <alignment vertical="center" wrapText="1"/>
    </xf>
    <xf numFmtId="0" fontId="14" fillId="0" borderId="31" xfId="0" applyFont="1" applyBorder="1" applyAlignment="1">
      <alignment horizontal="center" vertical="center" wrapText="1"/>
    </xf>
    <xf numFmtId="0" fontId="14" fillId="0" borderId="33"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64" xfId="0" applyFont="1" applyBorder="1" applyAlignment="1">
      <alignment horizontal="center" vertical="center" wrapText="1"/>
    </xf>
    <xf numFmtId="0" fontId="2" fillId="20" borderId="30" xfId="0" applyFont="1" applyFill="1" applyBorder="1" applyAlignment="1">
      <alignment horizontal="center" vertical="center" wrapText="1"/>
    </xf>
    <xf numFmtId="0" fontId="2" fillId="20" borderId="30" xfId="0" applyFont="1" applyFill="1" applyBorder="1" applyAlignment="1">
      <alignment horizontal="center" vertical="center"/>
    </xf>
    <xf numFmtId="0" fontId="2" fillId="20" borderId="59" xfId="0" applyFont="1" applyFill="1" applyBorder="1" applyAlignment="1">
      <alignment vertical="center" wrapText="1"/>
    </xf>
    <xf numFmtId="0" fontId="2" fillId="20" borderId="65" xfId="0" applyFont="1" applyFill="1" applyBorder="1" applyAlignment="1">
      <alignment horizontal="center" vertical="center" wrapText="1"/>
    </xf>
    <xf numFmtId="0" fontId="2" fillId="2" borderId="64" xfId="0" applyFont="1" applyFill="1" applyBorder="1" applyAlignment="1">
      <alignment horizontal="center" vertical="center" textRotation="90"/>
    </xf>
    <xf numFmtId="0" fontId="2" fillId="0" borderId="64" xfId="0" applyFont="1" applyBorder="1" applyAlignment="1">
      <alignment horizontal="center" vertical="center" textRotation="90"/>
    </xf>
    <xf numFmtId="0" fontId="2" fillId="2" borderId="64" xfId="0" applyFont="1" applyFill="1" applyBorder="1" applyAlignment="1">
      <alignment horizontal="center" vertical="center" textRotation="90" wrapText="1"/>
    </xf>
    <xf numFmtId="9" fontId="2" fillId="2" borderId="64" xfId="0" applyNumberFormat="1" applyFont="1" applyFill="1" applyBorder="1" applyAlignment="1">
      <alignment vertical="center"/>
    </xf>
    <xf numFmtId="0" fontId="2" fillId="20" borderId="30" xfId="0" applyFont="1" applyFill="1" applyBorder="1"/>
    <xf numFmtId="0" fontId="21" fillId="2" borderId="37" xfId="0" applyFont="1" applyFill="1" applyBorder="1" applyAlignment="1">
      <alignment vertical="center"/>
    </xf>
    <xf numFmtId="0" fontId="21" fillId="2" borderId="37" xfId="0" applyFont="1" applyFill="1" applyBorder="1"/>
    <xf numFmtId="0" fontId="2" fillId="2" borderId="37" xfId="0" applyFont="1" applyFill="1" applyBorder="1" applyAlignment="1">
      <alignment wrapText="1"/>
    </xf>
    <xf numFmtId="0" fontId="17" fillId="2" borderId="37" xfId="0" applyFont="1" applyFill="1" applyBorder="1"/>
    <xf numFmtId="0" fontId="21" fillId="2" borderId="37" xfId="0" applyFont="1" applyFill="1" applyBorder="1" applyAlignment="1">
      <alignment vertical="center" wrapText="1"/>
    </xf>
    <xf numFmtId="0" fontId="21" fillId="2" borderId="37" xfId="0" applyFont="1" applyFill="1" applyBorder="1" applyAlignment="1">
      <alignment wrapText="1"/>
    </xf>
    <xf numFmtId="0" fontId="14" fillId="2" borderId="37" xfId="0" applyFont="1" applyFill="1" applyBorder="1"/>
    <xf numFmtId="0" fontId="23" fillId="10" borderId="37" xfId="0" applyFont="1" applyFill="1" applyBorder="1" applyAlignment="1">
      <alignment horizontal="center" vertical="center" wrapText="1" readingOrder="1"/>
    </xf>
    <xf numFmtId="0" fontId="24" fillId="11" borderId="35" xfId="0" applyFont="1" applyFill="1" applyBorder="1" applyAlignment="1">
      <alignment horizontal="center" vertical="center" wrapText="1" readingOrder="1"/>
    </xf>
    <xf numFmtId="0" fontId="26" fillId="2" borderId="37" xfId="0" applyFont="1" applyFill="1" applyBorder="1" applyAlignment="1">
      <alignment horizontal="left" vertical="center"/>
    </xf>
    <xf numFmtId="0" fontId="27" fillId="2" borderId="37" xfId="0" applyFont="1" applyFill="1" applyBorder="1"/>
    <xf numFmtId="0" fontId="29" fillId="2" borderId="37" xfId="0" applyFont="1" applyFill="1" applyBorder="1" applyAlignment="1">
      <alignment horizontal="center" vertical="center" wrapText="1"/>
    </xf>
    <xf numFmtId="0" fontId="30" fillId="2" borderId="37" xfId="0" applyFont="1" applyFill="1" applyBorder="1"/>
    <xf numFmtId="9" fontId="27" fillId="2" borderId="37" xfId="0" applyNumberFormat="1" applyFont="1" applyFill="1" applyBorder="1"/>
    <xf numFmtId="0" fontId="24" fillId="2" borderId="37" xfId="0" applyFont="1" applyFill="1" applyBorder="1" applyAlignment="1">
      <alignment horizontal="left" vertical="center" wrapText="1" readingOrder="1"/>
    </xf>
    <xf numFmtId="0" fontId="28" fillId="2" borderId="37" xfId="0" applyFont="1" applyFill="1" applyBorder="1" applyAlignment="1">
      <alignment vertical="center"/>
    </xf>
    <xf numFmtId="0" fontId="34" fillId="2" borderId="37" xfId="0" applyFont="1" applyFill="1" applyBorder="1"/>
    <xf numFmtId="0" fontId="36" fillId="2" borderId="37" xfId="0" applyFont="1" applyFill="1" applyBorder="1"/>
    <xf numFmtId="0" fontId="37" fillId="2" borderId="31" xfId="0" applyFont="1" applyFill="1" applyBorder="1" applyAlignment="1">
      <alignment horizontal="center" vertical="center" wrapText="1" readingOrder="1"/>
    </xf>
    <xf numFmtId="0" fontId="38" fillId="2" borderId="31" xfId="0" applyFont="1" applyFill="1" applyBorder="1" applyAlignment="1">
      <alignment horizontal="left" vertical="center" wrapText="1" readingOrder="1"/>
    </xf>
    <xf numFmtId="10" fontId="34" fillId="2" borderId="37" xfId="0" applyNumberFormat="1" applyFont="1" applyFill="1" applyBorder="1"/>
    <xf numFmtId="0" fontId="40" fillId="2" borderId="37" xfId="0" applyFont="1" applyFill="1" applyBorder="1"/>
    <xf numFmtId="9" fontId="24" fillId="11" borderId="35" xfId="0" applyNumberFormat="1" applyFont="1" applyFill="1" applyBorder="1" applyAlignment="1">
      <alignment horizontal="center" vertical="center" wrapText="1" readingOrder="1"/>
    </xf>
    <xf numFmtId="0" fontId="41" fillId="17" borderId="37" xfId="0" applyFont="1" applyFill="1" applyBorder="1" applyAlignment="1">
      <alignment horizontal="center" vertical="center" wrapText="1"/>
    </xf>
    <xf numFmtId="0" fontId="43" fillId="4" borderId="37" xfId="0" applyFont="1" applyFill="1" applyBorder="1" applyAlignment="1">
      <alignment wrapText="1"/>
    </xf>
    <xf numFmtId="0" fontId="14" fillId="4" borderId="37" xfId="0" applyFont="1" applyFill="1" applyBorder="1"/>
    <xf numFmtId="0" fontId="13" fillId="8" borderId="60" xfId="0" applyFont="1" applyFill="1" applyBorder="1" applyAlignment="1">
      <alignment horizontal="center" vertical="center" wrapText="1"/>
    </xf>
    <xf numFmtId="0" fontId="13" fillId="8" borderId="7" xfId="0" applyFont="1" applyFill="1" applyBorder="1" applyAlignment="1">
      <alignment horizontal="center" vertical="center" wrapText="1"/>
    </xf>
    <xf numFmtId="0" fontId="56" fillId="4" borderId="67" xfId="0" applyFont="1" applyFill="1" applyBorder="1" applyAlignment="1">
      <alignment vertical="center" wrapText="1"/>
    </xf>
    <xf numFmtId="0" fontId="56" fillId="0" borderId="64" xfId="0" applyFont="1" applyBorder="1" applyAlignment="1">
      <alignment vertical="center" wrapText="1"/>
    </xf>
    <xf numFmtId="0" fontId="56" fillId="0" borderId="78" xfId="0" applyFont="1" applyBorder="1" applyAlignment="1">
      <alignment vertical="center" wrapText="1"/>
    </xf>
    <xf numFmtId="0" fontId="56" fillId="4" borderId="78" xfId="0" applyFont="1" applyFill="1" applyBorder="1" applyAlignment="1">
      <alignment vertical="center"/>
    </xf>
    <xf numFmtId="14" fontId="56" fillId="0" borderId="78" xfId="0" applyNumberFormat="1" applyFont="1" applyBorder="1" applyAlignment="1">
      <alignment vertical="center" wrapText="1"/>
    </xf>
    <xf numFmtId="0" fontId="56" fillId="27" borderId="78" xfId="0" applyFont="1" applyFill="1" applyBorder="1" applyAlignment="1">
      <alignment vertical="center" wrapText="1"/>
    </xf>
    <xf numFmtId="0" fontId="56" fillId="27" borderId="78" xfId="0" applyFont="1" applyFill="1" applyBorder="1" applyAlignment="1">
      <alignment vertical="center"/>
    </xf>
    <xf numFmtId="0" fontId="56" fillId="0" borderId="79" xfId="0" applyFont="1" applyBorder="1" applyAlignment="1">
      <alignment vertical="center" wrapText="1"/>
    </xf>
    <xf numFmtId="0" fontId="56" fillId="4" borderId="79" xfId="0" applyFont="1" applyFill="1" applyBorder="1" applyAlignment="1">
      <alignment vertical="center"/>
    </xf>
    <xf numFmtId="14" fontId="56" fillId="0" borderId="79" xfId="0" applyNumberFormat="1" applyFont="1" applyBorder="1" applyAlignment="1">
      <alignment vertical="center" wrapText="1"/>
    </xf>
    <xf numFmtId="0" fontId="56" fillId="27" borderId="79" xfId="0" applyFont="1" applyFill="1" applyBorder="1" applyAlignment="1">
      <alignment vertical="center" wrapText="1"/>
    </xf>
    <xf numFmtId="0" fontId="56" fillId="27" borderId="79" xfId="0" applyFont="1" applyFill="1" applyBorder="1" applyAlignment="1">
      <alignment vertical="center"/>
    </xf>
    <xf numFmtId="0" fontId="56" fillId="4" borderId="64" xfId="0" applyFont="1" applyFill="1" applyBorder="1" applyAlignment="1">
      <alignment vertical="center"/>
    </xf>
    <xf numFmtId="0" fontId="56" fillId="4" borderId="78" xfId="0" applyFont="1" applyFill="1" applyBorder="1" applyAlignment="1">
      <alignment vertical="center" wrapText="1"/>
    </xf>
    <xf numFmtId="0" fontId="4" fillId="0" borderId="78" xfId="0" applyFont="1" applyBorder="1" applyAlignment="1">
      <alignment vertical="center"/>
    </xf>
    <xf numFmtId="14" fontId="6" fillId="4" borderId="78" xfId="0" applyNumberFormat="1" applyFont="1" applyFill="1" applyBorder="1" applyAlignment="1">
      <alignment vertical="center"/>
    </xf>
    <xf numFmtId="0" fontId="6" fillId="4" borderId="78" xfId="0" applyFont="1" applyFill="1" applyBorder="1" applyAlignment="1">
      <alignment vertical="center"/>
    </xf>
    <xf numFmtId="0" fontId="6" fillId="4" borderId="78" xfId="0" applyFont="1" applyFill="1" applyBorder="1" applyAlignment="1">
      <alignment vertical="center" wrapText="1"/>
    </xf>
    <xf numFmtId="0" fontId="56" fillId="4" borderId="67" xfId="0" applyFont="1" applyFill="1" applyBorder="1" applyAlignment="1">
      <alignment vertical="center"/>
    </xf>
    <xf numFmtId="0" fontId="56" fillId="4" borderId="79" xfId="0" applyFont="1" applyFill="1" applyBorder="1" applyAlignment="1">
      <alignment vertical="center" wrapText="1"/>
    </xf>
    <xf numFmtId="0" fontId="4" fillId="0" borderId="79" xfId="0" applyFont="1" applyBorder="1" applyAlignment="1">
      <alignment vertical="center"/>
    </xf>
    <xf numFmtId="14" fontId="6" fillId="4" borderId="79" xfId="0" applyNumberFormat="1" applyFont="1" applyFill="1" applyBorder="1" applyAlignment="1">
      <alignment vertical="center"/>
    </xf>
    <xf numFmtId="0" fontId="6" fillId="4" borderId="79" xfId="0" applyFont="1" applyFill="1" applyBorder="1" applyAlignment="1">
      <alignment vertical="center"/>
    </xf>
    <xf numFmtId="0" fontId="6" fillId="4" borderId="79" xfId="0" applyFont="1" applyFill="1" applyBorder="1" applyAlignment="1">
      <alignment vertical="center" wrapText="1"/>
    </xf>
    <xf numFmtId="0" fontId="2" fillId="20" borderId="0" xfId="0" applyFont="1" applyFill="1"/>
    <xf numFmtId="0" fontId="14" fillId="0" borderId="37" xfId="0" applyFont="1" applyBorder="1"/>
    <xf numFmtId="9" fontId="56" fillId="0" borderId="37" xfId="0" applyNumberFormat="1" applyFont="1" applyBorder="1" applyAlignment="1">
      <alignment horizontal="center" vertical="center" wrapText="1"/>
    </xf>
    <xf numFmtId="0" fontId="14" fillId="0" borderId="30" xfId="0" applyFont="1" applyBorder="1" applyAlignment="1">
      <alignment vertical="top" wrapText="1"/>
    </xf>
    <xf numFmtId="0" fontId="0" fillId="0" borderId="0" xfId="0" applyAlignment="1">
      <alignment vertical="center" wrapText="1"/>
    </xf>
    <xf numFmtId="0" fontId="14" fillId="0" borderId="30" xfId="0" applyFont="1" applyBorder="1" applyAlignment="1">
      <alignment vertical="center" wrapText="1"/>
    </xf>
    <xf numFmtId="0" fontId="6" fillId="28" borderId="64" xfId="0" applyFont="1" applyFill="1" applyBorder="1" applyAlignment="1">
      <alignment horizontal="center" vertical="center"/>
    </xf>
    <xf numFmtId="0" fontId="6" fillId="28" borderId="78" xfId="0" applyFont="1" applyFill="1" applyBorder="1" applyAlignment="1">
      <alignment horizontal="center" vertical="center" wrapText="1"/>
    </xf>
    <xf numFmtId="0" fontId="6" fillId="28" borderId="78" xfId="0" applyFont="1" applyFill="1" applyBorder="1" applyAlignment="1">
      <alignment horizontal="center" vertical="center"/>
    </xf>
    <xf numFmtId="0" fontId="6" fillId="28" borderId="30" xfId="0" applyFont="1" applyFill="1" applyBorder="1" applyAlignment="1">
      <alignment horizontal="center" vertical="center"/>
    </xf>
    <xf numFmtId="0" fontId="6" fillId="28" borderId="80" xfId="0" applyFont="1" applyFill="1" applyBorder="1" applyAlignment="1">
      <alignment horizontal="center" vertical="center"/>
    </xf>
    <xf numFmtId="0" fontId="2" fillId="0" borderId="30" xfId="0" applyFont="1" applyBorder="1" applyAlignment="1">
      <alignment vertical="center" wrapText="1"/>
    </xf>
    <xf numFmtId="0" fontId="56" fillId="27" borderId="29" xfId="0" applyFont="1" applyFill="1" applyBorder="1" applyAlignment="1">
      <alignment horizontal="center" vertical="center"/>
    </xf>
    <xf numFmtId="0" fontId="56" fillId="0" borderId="29" xfId="0" applyFont="1" applyBorder="1" applyAlignment="1">
      <alignment horizontal="center" vertical="center"/>
    </xf>
    <xf numFmtId="0" fontId="56" fillId="27" borderId="33" xfId="0" applyFont="1" applyFill="1" applyBorder="1" applyAlignment="1">
      <alignment horizontal="center" vertical="center"/>
    </xf>
    <xf numFmtId="0" fontId="56" fillId="0" borderId="33" xfId="0" applyFont="1" applyBorder="1" applyAlignment="1">
      <alignment horizontal="center" vertical="center"/>
    </xf>
    <xf numFmtId="0" fontId="56" fillId="0" borderId="29" xfId="0" applyFont="1" applyBorder="1" applyAlignment="1">
      <alignment horizontal="left" vertical="center" wrapText="1"/>
    </xf>
    <xf numFmtId="0" fontId="56" fillId="0" borderId="33" xfId="0" applyFont="1" applyBorder="1" applyAlignment="1">
      <alignment horizontal="left" vertical="center" wrapText="1"/>
    </xf>
    <xf numFmtId="0" fontId="2" fillId="0" borderId="30" xfId="0" applyFont="1" applyBorder="1" applyAlignment="1">
      <alignment horizontal="center" vertical="center" textRotation="90" wrapText="1"/>
    </xf>
    <xf numFmtId="0" fontId="0" fillId="0" borderId="0" xfId="0" applyAlignment="1">
      <alignment horizontal="center" vertical="center" wrapText="1"/>
    </xf>
    <xf numFmtId="9" fontId="56" fillId="2" borderId="32" xfId="0" applyNumberFormat="1" applyFont="1" applyFill="1" applyBorder="1" applyAlignment="1">
      <alignment horizontal="center" vertical="center"/>
    </xf>
    <xf numFmtId="9" fontId="3" fillId="0" borderId="32" xfId="0" applyNumberFormat="1" applyFont="1" applyBorder="1" applyAlignment="1">
      <alignment horizontal="center" vertical="center" wrapText="1"/>
    </xf>
    <xf numFmtId="9" fontId="2" fillId="0" borderId="32" xfId="0" applyNumberFormat="1" applyFont="1" applyBorder="1" applyAlignment="1">
      <alignment horizontal="center" vertical="center" wrapText="1"/>
    </xf>
    <xf numFmtId="0" fontId="2" fillId="0" borderId="64" xfId="0" applyFont="1" applyBorder="1" applyAlignment="1">
      <alignment horizontal="center" vertical="center" wrapText="1"/>
    </xf>
    <xf numFmtId="0" fontId="12" fillId="5" borderId="32" xfId="0" applyFont="1" applyFill="1" applyBorder="1" applyAlignment="1">
      <alignment horizontal="center" vertical="center" textRotation="90" wrapText="1"/>
    </xf>
    <xf numFmtId="1" fontId="2" fillId="2" borderId="65" xfId="0" applyNumberFormat="1" applyFont="1" applyFill="1" applyBorder="1" applyAlignment="1">
      <alignment horizontal="center" vertical="center" wrapText="1"/>
    </xf>
    <xf numFmtId="0" fontId="56" fillId="2" borderId="32" xfId="0" applyFont="1" applyFill="1" applyBorder="1" applyAlignment="1">
      <alignment horizontal="center" vertical="center"/>
    </xf>
    <xf numFmtId="9" fontId="56" fillId="2" borderId="30" xfId="1" applyFont="1" applyFill="1" applyBorder="1" applyAlignment="1">
      <alignment horizontal="center" vertical="center"/>
    </xf>
    <xf numFmtId="9" fontId="49" fillId="0" borderId="30" xfId="0" applyNumberFormat="1" applyFont="1" applyBorder="1" applyAlignment="1">
      <alignment horizontal="center" vertical="center" wrapText="1"/>
    </xf>
    <xf numFmtId="9" fontId="56" fillId="2" borderId="32" xfId="1" applyFont="1" applyFill="1" applyBorder="1" applyAlignment="1">
      <alignment horizontal="center" vertical="center"/>
    </xf>
    <xf numFmtId="9" fontId="2" fillId="2" borderId="32" xfId="1" applyFont="1" applyFill="1" applyBorder="1" applyAlignment="1">
      <alignment horizontal="center" vertical="center"/>
    </xf>
    <xf numFmtId="9" fontId="2" fillId="2" borderId="30" xfId="1" applyFont="1" applyFill="1" applyBorder="1" applyAlignment="1">
      <alignment horizontal="center" vertical="center"/>
    </xf>
    <xf numFmtId="9" fontId="2" fillId="2" borderId="37" xfId="1" applyFont="1" applyFill="1" applyBorder="1" applyAlignment="1">
      <alignment horizontal="center" vertical="center"/>
    </xf>
    <xf numFmtId="1" fontId="2" fillId="2" borderId="37" xfId="0" applyNumberFormat="1" applyFont="1" applyFill="1" applyBorder="1" applyAlignment="1">
      <alignment horizontal="center" vertical="center" wrapText="1"/>
    </xf>
    <xf numFmtId="9" fontId="24" fillId="0" borderId="35" xfId="1" applyFont="1" applyBorder="1" applyAlignment="1">
      <alignment horizontal="center" vertical="center" wrapText="1" readingOrder="1"/>
    </xf>
    <xf numFmtId="9" fontId="24" fillId="0" borderId="36" xfId="1" applyFont="1" applyBorder="1" applyAlignment="1">
      <alignment horizontal="center" vertical="center" wrapText="1" readingOrder="1"/>
    </xf>
    <xf numFmtId="9" fontId="14" fillId="2" borderId="37" xfId="0" applyNumberFormat="1" applyFont="1" applyFill="1" applyBorder="1"/>
    <xf numFmtId="0" fontId="2" fillId="20" borderId="32" xfId="0" applyFont="1" applyFill="1" applyBorder="1" applyAlignment="1">
      <alignment horizontal="center" vertical="center"/>
    </xf>
    <xf numFmtId="0" fontId="2" fillId="20" borderId="32" xfId="0" applyFont="1" applyFill="1" applyBorder="1" applyAlignment="1">
      <alignment vertical="center" wrapText="1"/>
    </xf>
    <xf numFmtId="0" fontId="2" fillId="20" borderId="32" xfId="0" applyFont="1" applyFill="1" applyBorder="1" applyAlignment="1">
      <alignment vertical="top" wrapText="1"/>
    </xf>
    <xf numFmtId="0" fontId="2" fillId="0" borderId="32" xfId="0" applyFont="1" applyBorder="1" applyAlignment="1">
      <alignment horizontal="center" vertical="top"/>
    </xf>
    <xf numFmtId="0" fontId="2" fillId="2" borderId="32" xfId="0" applyFont="1" applyFill="1" applyBorder="1" applyAlignment="1">
      <alignment horizontal="left" vertical="top" wrapText="1"/>
    </xf>
    <xf numFmtId="0" fontId="2" fillId="2" borderId="65" xfId="0" applyFont="1" applyFill="1" applyBorder="1" applyAlignment="1">
      <alignment horizontal="center" vertical="center" textRotation="90"/>
    </xf>
    <xf numFmtId="0" fontId="2" fillId="0" borderId="65" xfId="0" applyFont="1" applyBorder="1" applyAlignment="1">
      <alignment horizontal="center" vertical="center" textRotation="90"/>
    </xf>
    <xf numFmtId="0" fontId="2" fillId="2" borderId="65" xfId="0" applyFont="1" applyFill="1" applyBorder="1" applyAlignment="1">
      <alignment horizontal="center" vertical="center" wrapText="1"/>
    </xf>
    <xf numFmtId="0" fontId="2" fillId="2" borderId="65" xfId="0" applyFont="1" applyFill="1" applyBorder="1" applyAlignment="1">
      <alignment horizontal="center" vertical="center" textRotation="90" wrapText="1"/>
    </xf>
    <xf numFmtId="9" fontId="58" fillId="20" borderId="65" xfId="0" applyNumberFormat="1" applyFont="1" applyFill="1" applyBorder="1" applyAlignment="1" applyProtection="1">
      <alignment horizontal="center" vertical="center"/>
      <protection hidden="1"/>
    </xf>
    <xf numFmtId="9" fontId="3" fillId="2" borderId="64" xfId="0" applyNumberFormat="1" applyFont="1" applyFill="1" applyBorder="1" applyAlignment="1">
      <alignment horizontal="center" vertical="center" wrapText="1"/>
    </xf>
    <xf numFmtId="9" fontId="3" fillId="0" borderId="64" xfId="0" applyNumberFormat="1" applyFont="1" applyBorder="1" applyAlignment="1">
      <alignment horizontal="center" vertical="center" wrapText="1"/>
    </xf>
    <xf numFmtId="0" fontId="56" fillId="4" borderId="64" xfId="0" applyFont="1" applyFill="1" applyBorder="1" applyAlignment="1">
      <alignment vertical="center" wrapText="1"/>
    </xf>
    <xf numFmtId="0" fontId="2" fillId="2" borderId="64" xfId="0" applyFont="1" applyFill="1" applyBorder="1" applyAlignment="1">
      <alignment horizontal="center" vertical="top"/>
    </xf>
    <xf numFmtId="9" fontId="56" fillId="2" borderId="64" xfId="1" applyFont="1" applyFill="1" applyBorder="1" applyAlignment="1">
      <alignment horizontal="center" vertical="center"/>
    </xf>
    <xf numFmtId="0" fontId="56" fillId="2" borderId="64" xfId="0" applyFont="1" applyFill="1" applyBorder="1" applyAlignment="1">
      <alignment horizontal="center" vertical="center"/>
    </xf>
    <xf numFmtId="9" fontId="56" fillId="2" borderId="64" xfId="0" applyNumberFormat="1" applyFont="1" applyFill="1" applyBorder="1" applyAlignment="1">
      <alignment horizontal="center" vertical="center"/>
    </xf>
    <xf numFmtId="9" fontId="2" fillId="2" borderId="64" xfId="1" applyFont="1" applyFill="1" applyBorder="1" applyAlignment="1">
      <alignment horizontal="center" vertical="center"/>
    </xf>
    <xf numFmtId="0" fontId="3" fillId="0" borderId="59" xfId="0" applyFont="1" applyBorder="1" applyAlignment="1">
      <alignment horizontal="center" vertical="center" wrapText="1"/>
    </xf>
    <xf numFmtId="9" fontId="2" fillId="2" borderId="29" xfId="0" applyNumberFormat="1" applyFont="1" applyFill="1" applyBorder="1" applyAlignment="1">
      <alignment horizontal="center" vertical="center" wrapText="1"/>
    </xf>
    <xf numFmtId="0" fontId="2" fillId="2" borderId="37" xfId="0" applyFont="1" applyFill="1" applyBorder="1" applyAlignment="1">
      <alignment horizontal="center"/>
    </xf>
    <xf numFmtId="0" fontId="3" fillId="0" borderId="32" xfId="0" applyFont="1" applyBorder="1" applyAlignment="1">
      <alignment vertical="center" wrapText="1"/>
    </xf>
    <xf numFmtId="9" fontId="58" fillId="0" borderId="30" xfId="0" applyNumberFormat="1" applyFont="1" applyBorder="1" applyAlignment="1">
      <alignment horizontal="center" vertical="center" wrapText="1"/>
    </xf>
    <xf numFmtId="0" fontId="3" fillId="0" borderId="64" xfId="0" applyFont="1" applyBorder="1" applyAlignment="1">
      <alignment vertical="center"/>
    </xf>
    <xf numFmtId="9" fontId="56" fillId="2" borderId="30" xfId="0" applyNumberFormat="1" applyFont="1" applyFill="1" applyBorder="1" applyAlignment="1">
      <alignment horizontal="center" vertical="center" wrapText="1"/>
    </xf>
    <xf numFmtId="9" fontId="58" fillId="2" borderId="30" xfId="0" applyNumberFormat="1" applyFont="1" applyFill="1" applyBorder="1" applyAlignment="1">
      <alignment horizontal="center" vertical="center" wrapText="1"/>
    </xf>
    <xf numFmtId="0" fontId="0" fillId="20" borderId="0" xfId="0" applyFill="1" applyAlignment="1">
      <alignment horizontal="center" vertical="center"/>
    </xf>
    <xf numFmtId="0" fontId="14" fillId="0" borderId="27" xfId="0" applyFont="1" applyBorder="1"/>
    <xf numFmtId="0" fontId="2" fillId="20" borderId="29" xfId="0" applyFont="1" applyFill="1" applyBorder="1"/>
    <xf numFmtId="0" fontId="14" fillId="0" borderId="64" xfId="0" applyFont="1" applyBorder="1"/>
    <xf numFmtId="0" fontId="14" fillId="20" borderId="64" xfId="0" applyFont="1" applyFill="1" applyBorder="1" applyAlignment="1">
      <alignment horizontal="center" vertical="center"/>
    </xf>
    <xf numFmtId="0" fontId="15" fillId="22" borderId="64" xfId="0" applyFont="1" applyFill="1" applyBorder="1" applyAlignment="1">
      <alignment horizontal="center" vertical="center"/>
    </xf>
    <xf numFmtId="9" fontId="16" fillId="22" borderId="64" xfId="0" applyNumberFormat="1" applyFont="1" applyFill="1" applyBorder="1" applyAlignment="1">
      <alignment horizontal="center" vertical="center" wrapText="1"/>
    </xf>
    <xf numFmtId="0" fontId="15" fillId="22" borderId="64" xfId="0" applyFont="1" applyFill="1" applyBorder="1" applyAlignment="1">
      <alignment horizontal="center" vertical="center" wrapText="1"/>
    </xf>
    <xf numFmtId="0" fontId="15" fillId="0" borderId="64" xfId="0" applyFont="1" applyBorder="1" applyAlignment="1">
      <alignment horizontal="left" vertical="center" wrapText="1"/>
    </xf>
    <xf numFmtId="0" fontId="15" fillId="0" borderId="64" xfId="0" applyFont="1" applyBorder="1" applyAlignment="1">
      <alignment horizontal="center" vertical="center" wrapText="1"/>
    </xf>
    <xf numFmtId="0" fontId="15" fillId="0" borderId="64" xfId="0" applyFont="1" applyBorder="1" applyAlignment="1">
      <alignment vertical="center" wrapText="1"/>
    </xf>
    <xf numFmtId="9" fontId="15" fillId="0" borderId="64" xfId="0" applyNumberFormat="1" applyFont="1" applyBorder="1" applyAlignment="1">
      <alignment horizontal="center" vertical="center" wrapText="1"/>
    </xf>
    <xf numFmtId="0" fontId="14" fillId="20" borderId="64" xfId="0" applyFont="1" applyFill="1" applyBorder="1"/>
    <xf numFmtId="0" fontId="14" fillId="20" borderId="64" xfId="0" applyFont="1" applyFill="1" applyBorder="1" applyAlignment="1">
      <alignment horizontal="center" vertical="center" wrapText="1"/>
    </xf>
    <xf numFmtId="0" fontId="2" fillId="20" borderId="64" xfId="0" applyFont="1" applyFill="1" applyBorder="1"/>
    <xf numFmtId="0" fontId="2" fillId="20" borderId="64" xfId="0" applyFont="1" applyFill="1" applyBorder="1" applyAlignment="1">
      <alignment horizontal="center" vertical="center"/>
    </xf>
    <xf numFmtId="0" fontId="15" fillId="4" borderId="64" xfId="0" applyFont="1" applyFill="1" applyBorder="1" applyAlignment="1">
      <alignment vertical="top" wrapText="1"/>
    </xf>
    <xf numFmtId="0" fontId="15" fillId="0" borderId="64" xfId="0" applyFont="1" applyBorder="1" applyAlignment="1">
      <alignment horizontal="center" vertical="center"/>
    </xf>
    <xf numFmtId="165" fontId="15" fillId="0" borderId="64" xfId="0" applyNumberFormat="1" applyFont="1" applyBorder="1" applyAlignment="1">
      <alignment horizontal="center" vertical="center"/>
    </xf>
    <xf numFmtId="0" fontId="15" fillId="0" borderId="29" xfId="0" applyFont="1" applyBorder="1" applyAlignment="1">
      <alignment horizontal="center" vertical="center"/>
    </xf>
    <xf numFmtId="0" fontId="15" fillId="0" borderId="33" xfId="0" applyFont="1" applyBorder="1" applyAlignment="1">
      <alignment horizontal="center" vertical="center"/>
    </xf>
    <xf numFmtId="0" fontId="56" fillId="2" borderId="30" xfId="0" applyFont="1" applyFill="1" applyBorder="1" applyAlignment="1">
      <alignment horizontal="center" vertical="top"/>
    </xf>
    <xf numFmtId="9" fontId="3" fillId="2" borderId="29" xfId="0" applyNumberFormat="1" applyFont="1" applyFill="1" applyBorder="1" applyAlignment="1">
      <alignment horizontal="center" vertical="center" wrapText="1"/>
    </xf>
    <xf numFmtId="9" fontId="3" fillId="2" borderId="29" xfId="0" applyNumberFormat="1" applyFont="1" applyFill="1" applyBorder="1" applyAlignment="1">
      <alignment horizontal="center" vertical="center"/>
    </xf>
    <xf numFmtId="9" fontId="3" fillId="2" borderId="61" xfId="0" applyNumberFormat="1" applyFont="1" applyFill="1" applyBorder="1" applyAlignment="1">
      <alignment vertical="center"/>
    </xf>
    <xf numFmtId="0" fontId="2" fillId="22" borderId="29" xfId="0" applyFont="1" applyFill="1" applyBorder="1" applyAlignment="1">
      <alignment horizontal="center" vertical="center"/>
    </xf>
    <xf numFmtId="0" fontId="2" fillId="22" borderId="32" xfId="0" applyFont="1" applyFill="1" applyBorder="1" applyAlignment="1">
      <alignment vertical="center" wrapText="1"/>
    </xf>
    <xf numFmtId="0" fontId="2" fillId="22" borderId="27" xfId="0" applyFont="1" applyFill="1" applyBorder="1" applyAlignment="1">
      <alignment vertical="center" wrapText="1"/>
    </xf>
    <xf numFmtId="0" fontId="2" fillId="22" borderId="59" xfId="0" applyFont="1" applyFill="1" applyBorder="1" applyAlignment="1">
      <alignment horizontal="center" vertical="center"/>
    </xf>
    <xf numFmtId="0" fontId="14" fillId="22" borderId="65" xfId="0" applyFont="1" applyFill="1" applyBorder="1" applyAlignment="1">
      <alignment vertical="center" wrapText="1"/>
    </xf>
    <xf numFmtId="0" fontId="2" fillId="22" borderId="64" xfId="0" applyFont="1" applyFill="1" applyBorder="1" applyAlignment="1">
      <alignment horizontal="center" vertical="center" wrapText="1"/>
    </xf>
    <xf numFmtId="0" fontId="6" fillId="22" borderId="64" xfId="0" applyFont="1" applyFill="1" applyBorder="1" applyAlignment="1">
      <alignment vertical="center" wrapText="1"/>
    </xf>
    <xf numFmtId="9" fontId="56" fillId="2" borderId="27" xfId="0" applyNumberFormat="1" applyFont="1" applyFill="1" applyBorder="1" applyAlignment="1">
      <alignment horizontal="justify" vertical="center" wrapText="1"/>
    </xf>
    <xf numFmtId="0" fontId="60" fillId="2" borderId="64" xfId="0" applyFont="1" applyFill="1" applyBorder="1" applyAlignment="1">
      <alignment horizontal="center" vertical="center" wrapText="1"/>
    </xf>
    <xf numFmtId="165" fontId="60" fillId="2" borderId="64" xfId="0" applyNumberFormat="1" applyFont="1" applyFill="1" applyBorder="1" applyAlignment="1">
      <alignment vertical="center" wrapText="1"/>
    </xf>
    <xf numFmtId="0" fontId="60" fillId="2" borderId="64" xfId="0" applyFont="1" applyFill="1" applyBorder="1" applyAlignment="1">
      <alignment vertical="center" wrapText="1"/>
    </xf>
    <xf numFmtId="9" fontId="60" fillId="0" borderId="64" xfId="0" applyNumberFormat="1" applyFont="1" applyBorder="1" applyAlignment="1">
      <alignment horizontal="center" vertical="center" wrapText="1"/>
    </xf>
    <xf numFmtId="0" fontId="60" fillId="2" borderId="64" xfId="0" applyFont="1" applyFill="1" applyBorder="1" applyAlignment="1">
      <alignment horizontal="center" vertical="center"/>
    </xf>
    <xf numFmtId="0" fontId="4" fillId="0" borderId="64" xfId="0" applyFont="1" applyBorder="1" applyAlignment="1">
      <alignment horizontal="center" vertical="center"/>
    </xf>
    <xf numFmtId="14" fontId="2" fillId="2" borderId="64" xfId="0" applyNumberFormat="1" applyFont="1" applyFill="1" applyBorder="1" applyAlignment="1">
      <alignment horizontal="center" vertical="center"/>
    </xf>
    <xf numFmtId="0" fontId="2" fillId="2" borderId="64" xfId="0" applyFont="1" applyFill="1" applyBorder="1" applyAlignment="1">
      <alignment horizontal="center" vertical="center"/>
    </xf>
    <xf numFmtId="0" fontId="60" fillId="0" borderId="64" xfId="0" applyFont="1" applyBorder="1" applyAlignment="1">
      <alignment vertical="center" wrapText="1"/>
    </xf>
    <xf numFmtId="9" fontId="56" fillId="2" borderId="64" xfId="0" applyNumberFormat="1" applyFont="1" applyFill="1" applyBorder="1" applyAlignment="1">
      <alignment vertical="center" wrapText="1"/>
    </xf>
    <xf numFmtId="0" fontId="56" fillId="2" borderId="64" xfId="0" applyFont="1" applyFill="1" applyBorder="1" applyAlignment="1">
      <alignment horizontal="center" vertical="center" wrapText="1"/>
    </xf>
    <xf numFmtId="14" fontId="56" fillId="2" borderId="64" xfId="0" applyNumberFormat="1" applyFont="1" applyFill="1" applyBorder="1" applyAlignment="1">
      <alignment horizontal="center" vertical="center" wrapText="1"/>
    </xf>
    <xf numFmtId="14" fontId="56" fillId="2" borderId="64" xfId="0" applyNumberFormat="1" applyFont="1" applyFill="1" applyBorder="1" applyAlignment="1">
      <alignment horizontal="center" vertical="center"/>
    </xf>
    <xf numFmtId="0" fontId="4" fillId="0" borderId="64" xfId="0" applyFont="1" applyBorder="1"/>
    <xf numFmtId="0" fontId="2" fillId="0" borderId="31" xfId="0" applyFont="1" applyBorder="1" applyAlignment="1">
      <alignment horizontal="center" vertical="center" wrapText="1"/>
    </xf>
    <xf numFmtId="14" fontId="14" fillId="0" borderId="30" xfId="0" applyNumberFormat="1" applyFont="1" applyBorder="1" applyAlignment="1">
      <alignment horizontal="center" vertical="center" wrapText="1"/>
    </xf>
    <xf numFmtId="14" fontId="14" fillId="0" borderId="30" xfId="0" applyNumberFormat="1" applyFont="1" applyBorder="1" applyAlignment="1">
      <alignment horizontal="center" vertical="center"/>
    </xf>
    <xf numFmtId="0" fontId="6" fillId="0" borderId="78" xfId="0" applyFont="1" applyBorder="1" applyAlignment="1">
      <alignment horizontal="center" vertical="center" wrapText="1"/>
    </xf>
    <xf numFmtId="0" fontId="6" fillId="28" borderId="37" xfId="0" applyFont="1" applyFill="1" applyBorder="1" applyAlignment="1">
      <alignment horizontal="center" vertical="center"/>
    </xf>
    <xf numFmtId="0" fontId="6" fillId="28" borderId="64" xfId="0" applyFont="1" applyFill="1" applyBorder="1" applyAlignment="1">
      <alignment horizontal="center" vertical="center" wrapText="1"/>
    </xf>
    <xf numFmtId="0" fontId="6" fillId="0" borderId="64" xfId="0" applyFont="1" applyBorder="1" applyAlignment="1">
      <alignment horizontal="center" vertical="center" wrapText="1"/>
    </xf>
    <xf numFmtId="0" fontId="64" fillId="28" borderId="64" xfId="0" applyFont="1" applyFill="1" applyBorder="1" applyAlignment="1">
      <alignment horizontal="center" vertical="center" wrapText="1"/>
    </xf>
    <xf numFmtId="0" fontId="60" fillId="20" borderId="30" xfId="0" applyFont="1" applyFill="1" applyBorder="1" applyAlignment="1">
      <alignment horizontal="center" vertical="center"/>
    </xf>
    <xf numFmtId="0" fontId="60" fillId="20" borderId="29" xfId="0" applyFont="1" applyFill="1" applyBorder="1" applyAlignment="1">
      <alignment vertical="center" wrapText="1"/>
    </xf>
    <xf numFmtId="9" fontId="60" fillId="20" borderId="29" xfId="0" applyNumberFormat="1" applyFont="1" applyFill="1" applyBorder="1" applyAlignment="1">
      <alignment horizontal="center" vertical="center"/>
    </xf>
    <xf numFmtId="0" fontId="60" fillId="20" borderId="29" xfId="0" applyFont="1" applyFill="1" applyBorder="1" applyAlignment="1">
      <alignment vertical="center"/>
    </xf>
    <xf numFmtId="0" fontId="60" fillId="20" borderId="33" xfId="0" applyFont="1" applyFill="1" applyBorder="1" applyAlignment="1">
      <alignment vertical="center"/>
    </xf>
    <xf numFmtId="9" fontId="14" fillId="0" borderId="27" xfId="0" applyNumberFormat="1" applyFont="1" applyBorder="1" applyAlignment="1">
      <alignment horizontal="center" vertical="center"/>
    </xf>
    <xf numFmtId="0" fontId="14" fillId="0" borderId="64" xfId="0" applyFont="1" applyBorder="1" applyAlignment="1">
      <alignment horizontal="center" vertical="center"/>
    </xf>
    <xf numFmtId="0" fontId="61" fillId="0" borderId="64" xfId="0" applyFont="1" applyBorder="1" applyAlignment="1">
      <alignment horizontal="justify" vertical="center" wrapText="1"/>
    </xf>
    <xf numFmtId="0" fontId="61" fillId="0" borderId="64" xfId="0" applyFont="1" applyBorder="1" applyAlignment="1">
      <alignment horizontal="center" vertical="center" wrapText="1"/>
    </xf>
    <xf numFmtId="0" fontId="66" fillId="0" borderId="64" xfId="0" applyFont="1" applyBorder="1" applyAlignment="1">
      <alignment wrapText="1"/>
    </xf>
    <xf numFmtId="9" fontId="14" fillId="0" borderId="30" xfId="0" applyNumberFormat="1" applyFont="1" applyBorder="1" applyAlignment="1">
      <alignment horizontal="center" vertical="center" wrapText="1"/>
    </xf>
    <xf numFmtId="0" fontId="65" fillId="0" borderId="27" xfId="0" applyFont="1" applyBorder="1" applyAlignment="1">
      <alignment horizontal="center" vertical="center" wrapText="1"/>
    </xf>
    <xf numFmtId="0" fontId="61" fillId="0" borderId="65" xfId="0" applyFont="1" applyBorder="1" applyAlignment="1">
      <alignment horizontal="center" vertical="center" wrapText="1"/>
    </xf>
    <xf numFmtId="9" fontId="56" fillId="20" borderId="34" xfId="0" applyNumberFormat="1" applyFont="1" applyFill="1" applyBorder="1" applyAlignment="1">
      <alignment vertical="center" wrapText="1"/>
    </xf>
    <xf numFmtId="0" fontId="60" fillId="20" borderId="67" xfId="0" applyFont="1" applyFill="1" applyBorder="1" applyAlignment="1">
      <alignment vertical="center" wrapText="1"/>
    </xf>
    <xf numFmtId="0" fontId="60" fillId="20" borderId="67" xfId="0" applyFont="1" applyFill="1" applyBorder="1" applyAlignment="1">
      <alignment horizontal="center" vertical="center" wrapText="1"/>
    </xf>
    <xf numFmtId="14" fontId="14" fillId="20" borderId="30" xfId="0" applyNumberFormat="1" applyFont="1" applyFill="1" applyBorder="1" applyAlignment="1">
      <alignment horizontal="center" vertical="center"/>
    </xf>
    <xf numFmtId="9" fontId="14" fillId="20" borderId="27" xfId="0" applyNumberFormat="1" applyFont="1" applyFill="1" applyBorder="1" applyAlignment="1">
      <alignment horizontal="center" vertical="center"/>
    </xf>
    <xf numFmtId="0" fontId="6" fillId="27" borderId="32" xfId="0" applyFont="1" applyFill="1" applyBorder="1" applyAlignment="1">
      <alignment horizontal="center" vertical="center"/>
    </xf>
    <xf numFmtId="0" fontId="6" fillId="4" borderId="61" xfId="0" applyFont="1" applyFill="1" applyBorder="1" applyAlignment="1">
      <alignment horizontal="center" vertical="center" wrapText="1"/>
    </xf>
    <xf numFmtId="9" fontId="6" fillId="27" borderId="61" xfId="0" applyNumberFormat="1" applyFont="1" applyFill="1" applyBorder="1" applyAlignment="1">
      <alignment horizontal="center" vertical="center"/>
    </xf>
    <xf numFmtId="0" fontId="6" fillId="4" borderId="61" xfId="0" applyFont="1" applyFill="1" applyBorder="1" applyAlignment="1">
      <alignment horizontal="center" vertical="center"/>
    </xf>
    <xf numFmtId="0" fontId="6" fillId="27" borderId="61" xfId="0" applyFont="1" applyFill="1" applyBorder="1" applyAlignment="1">
      <alignment horizontal="center" vertical="center"/>
    </xf>
    <xf numFmtId="0" fontId="15" fillId="0" borderId="37" xfId="0" applyFont="1" applyBorder="1"/>
    <xf numFmtId="0" fontId="15" fillId="0" borderId="30" xfId="0" applyFont="1" applyBorder="1" applyAlignment="1">
      <alignment wrapText="1"/>
    </xf>
    <xf numFmtId="0" fontId="15" fillId="0" borderId="29" xfId="0" applyFont="1" applyBorder="1" applyAlignment="1">
      <alignment wrapText="1"/>
    </xf>
    <xf numFmtId="0" fontId="6" fillId="4" borderId="30" xfId="0" applyFont="1" applyFill="1" applyBorder="1" applyAlignment="1">
      <alignment horizontal="left" vertical="center"/>
    </xf>
    <xf numFmtId="0" fontId="6" fillId="4" borderId="29" xfId="0" applyFont="1" applyFill="1" applyBorder="1" applyAlignment="1">
      <alignment horizontal="left" vertical="center" wrapText="1"/>
    </xf>
    <xf numFmtId="0" fontId="6" fillId="4" borderId="29" xfId="0" applyFont="1" applyFill="1" applyBorder="1" applyAlignment="1">
      <alignment horizontal="center" vertical="center"/>
    </xf>
    <xf numFmtId="9" fontId="6" fillId="4" borderId="29" xfId="0" applyNumberFormat="1" applyFont="1" applyFill="1" applyBorder="1" applyAlignment="1">
      <alignment horizontal="center" vertical="center"/>
    </xf>
    <xf numFmtId="0" fontId="6" fillId="0" borderId="29" xfId="0" applyFont="1" applyBorder="1" applyAlignment="1">
      <alignment horizontal="center" vertical="center"/>
    </xf>
    <xf numFmtId="0" fontId="15" fillId="0" borderId="29" xfId="0" applyFont="1" applyBorder="1" applyAlignment="1">
      <alignment vertical="center" wrapText="1"/>
    </xf>
    <xf numFmtId="0" fontId="6" fillId="0" borderId="30" xfId="0" applyFont="1" applyBorder="1" applyAlignment="1">
      <alignment horizontal="center" wrapText="1"/>
    </xf>
    <xf numFmtId="0" fontId="18" fillId="0" borderId="37" xfId="0" applyFont="1" applyBorder="1" applyAlignment="1">
      <alignment horizontal="center" wrapText="1"/>
    </xf>
    <xf numFmtId="0" fontId="18" fillId="0" borderId="30" xfId="0" applyFont="1" applyBorder="1" applyAlignment="1">
      <alignment horizontal="center" wrapText="1"/>
    </xf>
    <xf numFmtId="9" fontId="18" fillId="0" borderId="30" xfId="0" applyNumberFormat="1" applyFont="1" applyBorder="1" applyAlignment="1">
      <alignment horizontal="center" wrapText="1"/>
    </xf>
    <xf numFmtId="0" fontId="60" fillId="4" borderId="30" xfId="0" applyFont="1" applyFill="1" applyBorder="1" applyAlignment="1">
      <alignment vertical="center"/>
    </xf>
    <xf numFmtId="0" fontId="60" fillId="4" borderId="29" xfId="0" applyFont="1" applyFill="1" applyBorder="1" applyAlignment="1">
      <alignment vertical="center"/>
    </xf>
    <xf numFmtId="0" fontId="18" fillId="4" borderId="29" xfId="0" applyFont="1" applyFill="1" applyBorder="1" applyAlignment="1">
      <alignment vertical="center" wrapText="1"/>
    </xf>
    <xf numFmtId="0" fontId="60" fillId="4" borderId="29" xfId="0" applyFont="1" applyFill="1" applyBorder="1" applyAlignment="1">
      <alignment horizontal="center" vertical="center"/>
    </xf>
    <xf numFmtId="0" fontId="67" fillId="4" borderId="64" xfId="0" applyFont="1" applyFill="1" applyBorder="1" applyAlignment="1">
      <alignment horizontal="center" vertical="top" wrapText="1"/>
    </xf>
    <xf numFmtId="0" fontId="67" fillId="4" borderId="64" xfId="0" applyFont="1" applyFill="1" applyBorder="1" applyAlignment="1">
      <alignment vertical="top" wrapText="1"/>
    </xf>
    <xf numFmtId="9" fontId="18" fillId="4" borderId="64" xfId="0" applyNumberFormat="1" applyFont="1" applyFill="1" applyBorder="1" applyAlignment="1">
      <alignment horizontal="center" vertical="center" wrapText="1" indent="1"/>
    </xf>
    <xf numFmtId="0" fontId="18" fillId="4" borderId="64" xfId="0" applyFont="1" applyFill="1" applyBorder="1" applyAlignment="1">
      <alignment horizontal="center" vertical="center" wrapText="1"/>
    </xf>
    <xf numFmtId="0" fontId="18" fillId="4" borderId="64" xfId="0" applyFont="1" applyFill="1" applyBorder="1" applyAlignment="1">
      <alignment horizontal="center" vertical="center" wrapText="1" indent="1"/>
    </xf>
    <xf numFmtId="0" fontId="18" fillId="0" borderId="64" xfId="0" applyFont="1" applyBorder="1" applyAlignment="1">
      <alignment horizontal="center" vertical="center" indent="1"/>
    </xf>
    <xf numFmtId="0" fontId="1" fillId="2" borderId="37" xfId="0" applyFont="1" applyFill="1" applyBorder="1"/>
    <xf numFmtId="0" fontId="1" fillId="4" borderId="0" xfId="0" applyFont="1" applyFill="1"/>
    <xf numFmtId="0" fontId="1" fillId="0" borderId="31" xfId="0" applyFont="1" applyBorder="1" applyAlignment="1">
      <alignment horizontal="left" vertical="center" wrapText="1"/>
    </xf>
    <xf numFmtId="0" fontId="1" fillId="0" borderId="34" xfId="0" applyFont="1" applyBorder="1" applyAlignment="1">
      <alignment horizontal="center" vertical="center" wrapText="1"/>
    </xf>
    <xf numFmtId="0" fontId="1" fillId="0" borderId="67" xfId="0" applyFont="1" applyBorder="1" applyAlignment="1">
      <alignment wrapText="1"/>
    </xf>
    <xf numFmtId="9" fontId="1" fillId="0" borderId="67" xfId="1" applyFont="1" applyBorder="1" applyAlignment="1">
      <alignment horizontal="center" vertical="center" wrapText="1"/>
    </xf>
    <xf numFmtId="0" fontId="1" fillId="0" borderId="67" xfId="0" applyFont="1" applyBorder="1" applyAlignment="1">
      <alignment horizontal="center" vertical="center" wrapText="1"/>
    </xf>
    <xf numFmtId="0" fontId="1" fillId="0" borderId="64" xfId="0" applyFont="1" applyBorder="1" applyAlignment="1">
      <alignment horizontal="center" vertical="center" wrapText="1"/>
    </xf>
    <xf numFmtId="9" fontId="1" fillId="0" borderId="64" xfId="1" applyFont="1" applyBorder="1" applyAlignment="1">
      <alignment horizontal="center" vertical="center" wrapText="1"/>
    </xf>
    <xf numFmtId="9" fontId="14" fillId="0" borderId="32" xfId="0" applyNumberFormat="1" applyFont="1" applyBorder="1" applyAlignment="1">
      <alignment horizontal="center" vertical="center"/>
    </xf>
    <xf numFmtId="0" fontId="65" fillId="0" borderId="30" xfId="0" applyFont="1" applyBorder="1" applyAlignment="1">
      <alignment horizontal="center" vertical="center" wrapText="1"/>
    </xf>
    <xf numFmtId="0" fontId="61" fillId="0" borderId="30" xfId="0" applyFont="1" applyBorder="1" applyAlignment="1">
      <alignment horizontal="center" vertical="center" wrapText="1"/>
    </xf>
    <xf numFmtId="0" fontId="14" fillId="0" borderId="29" xfId="0" applyFont="1" applyBorder="1" applyAlignment="1">
      <alignment horizontal="center" vertical="center"/>
    </xf>
    <xf numFmtId="0" fontId="65" fillId="0" borderId="59" xfId="0" applyFont="1" applyBorder="1" applyAlignment="1">
      <alignment horizontal="center" vertical="center" wrapText="1"/>
    </xf>
    <xf numFmtId="0" fontId="61" fillId="20" borderId="67" xfId="0" applyFont="1" applyFill="1" applyBorder="1" applyAlignment="1">
      <alignment horizontal="center" vertical="center" wrapText="1"/>
    </xf>
    <xf numFmtId="0" fontId="2" fillId="2" borderId="31" xfId="0" applyFont="1" applyFill="1" applyBorder="1" applyAlignment="1">
      <alignment horizontal="center" vertical="center"/>
    </xf>
    <xf numFmtId="0" fontId="14" fillId="0" borderId="32" xfId="0" applyFont="1" applyBorder="1" applyAlignment="1">
      <alignment horizontal="center" vertical="center" wrapText="1"/>
    </xf>
    <xf numFmtId="14" fontId="14" fillId="0" borderId="32" xfId="0" applyNumberFormat="1" applyFont="1" applyBorder="1" applyAlignment="1">
      <alignment horizontal="center" vertical="center"/>
    </xf>
    <xf numFmtId="0" fontId="14" fillId="0" borderId="32" xfId="0" applyFont="1" applyBorder="1" applyAlignment="1">
      <alignment horizontal="center" vertical="center"/>
    </xf>
    <xf numFmtId="0" fontId="56" fillId="4" borderId="64" xfId="0" applyFont="1" applyFill="1" applyBorder="1" applyAlignment="1">
      <alignment horizontal="center" vertical="center"/>
    </xf>
    <xf numFmtId="0" fontId="56" fillId="4" borderId="67" xfId="0" applyFont="1" applyFill="1" applyBorder="1" applyAlignment="1">
      <alignment horizontal="center" vertical="center"/>
    </xf>
    <xf numFmtId="0" fontId="15" fillId="4" borderId="64" xfId="0" applyFont="1" applyFill="1" applyBorder="1" applyAlignment="1">
      <alignment horizontal="center" vertical="center" wrapText="1"/>
    </xf>
    <xf numFmtId="0" fontId="60" fillId="4" borderId="33" xfId="0" applyFont="1" applyFill="1" applyBorder="1" applyAlignment="1">
      <alignment vertical="center" wrapText="1"/>
    </xf>
    <xf numFmtId="0" fontId="6" fillId="4" borderId="29" xfId="0" applyFont="1" applyFill="1" applyBorder="1" applyAlignment="1">
      <alignment horizontal="center" vertical="center" wrapText="1"/>
    </xf>
    <xf numFmtId="0" fontId="6" fillId="4" borderId="29" xfId="0" applyFont="1" applyFill="1" applyBorder="1" applyAlignment="1">
      <alignment horizontal="center" vertical="center" textRotation="90"/>
    </xf>
    <xf numFmtId="9" fontId="56" fillId="4" borderId="29" xfId="0" applyNumberFormat="1" applyFont="1" applyFill="1" applyBorder="1" applyAlignment="1">
      <alignment horizontal="center" vertical="center"/>
    </xf>
    <xf numFmtId="0" fontId="6" fillId="0" borderId="29" xfId="0" applyFont="1" applyBorder="1" applyAlignment="1">
      <alignment horizontal="center" vertical="center" textRotation="90"/>
    </xf>
    <xf numFmtId="0" fontId="56" fillId="4" borderId="29" xfId="0" quotePrefix="1" applyFont="1" applyFill="1" applyBorder="1" applyAlignment="1">
      <alignment horizontal="center" vertical="center"/>
    </xf>
    <xf numFmtId="0" fontId="6" fillId="4" borderId="29" xfId="0" applyFont="1" applyFill="1" applyBorder="1" applyAlignment="1">
      <alignment horizontal="center" vertical="center" textRotation="90" wrapText="1"/>
    </xf>
    <xf numFmtId="0" fontId="6" fillId="4" borderId="78" xfId="0" applyFont="1" applyFill="1" applyBorder="1" applyAlignment="1">
      <alignment horizontal="center" vertical="center" wrapText="1"/>
    </xf>
    <xf numFmtId="0" fontId="56" fillId="4" borderId="33" xfId="0" applyFont="1" applyFill="1" applyBorder="1" applyAlignment="1">
      <alignment horizontal="center" vertical="center"/>
    </xf>
    <xf numFmtId="0" fontId="56" fillId="4" borderId="33" xfId="0" applyFont="1" applyFill="1" applyBorder="1" applyAlignment="1">
      <alignment horizontal="center" vertical="center" textRotation="90"/>
    </xf>
    <xf numFmtId="9" fontId="56" fillId="4" borderId="33" xfId="0" applyNumberFormat="1" applyFont="1" applyFill="1" applyBorder="1" applyAlignment="1">
      <alignment horizontal="center" vertical="center"/>
    </xf>
    <xf numFmtId="0" fontId="56" fillId="4" borderId="33" xfId="0" quotePrefix="1" applyFont="1" applyFill="1" applyBorder="1" applyAlignment="1">
      <alignment horizontal="center" vertical="center"/>
    </xf>
    <xf numFmtId="0" fontId="6" fillId="4" borderId="33" xfId="0" applyFont="1" applyFill="1" applyBorder="1" applyAlignment="1">
      <alignment horizontal="center" vertical="center" textRotation="90"/>
    </xf>
    <xf numFmtId="0" fontId="6" fillId="4" borderId="33" xfId="0" applyFont="1" applyFill="1" applyBorder="1" applyAlignment="1">
      <alignment horizontal="center" vertical="center" wrapText="1"/>
    </xf>
    <xf numFmtId="0" fontId="6" fillId="4" borderId="33" xfId="0" applyFont="1" applyFill="1" applyBorder="1" applyAlignment="1">
      <alignment horizontal="center" vertical="center" textRotation="90" wrapText="1"/>
    </xf>
    <xf numFmtId="0" fontId="6" fillId="4" borderId="79" xfId="0" applyFont="1" applyFill="1" applyBorder="1" applyAlignment="1">
      <alignment horizontal="center" vertical="center" wrapText="1"/>
    </xf>
    <xf numFmtId="1" fontId="2" fillId="2" borderId="87" xfId="0" applyNumberFormat="1" applyFont="1" applyFill="1" applyBorder="1" applyAlignment="1">
      <alignment horizontal="center" vertical="center" wrapText="1"/>
    </xf>
    <xf numFmtId="0" fontId="2" fillId="2" borderId="65" xfId="0" applyFont="1" applyFill="1" applyBorder="1" applyAlignment="1">
      <alignment horizontal="center" vertical="center"/>
    </xf>
    <xf numFmtId="14" fontId="2" fillId="2" borderId="65" xfId="0" applyNumberFormat="1" applyFont="1" applyFill="1" applyBorder="1" applyAlignment="1">
      <alignment horizontal="center" vertical="center"/>
    </xf>
    <xf numFmtId="0" fontId="14" fillId="0" borderId="65" xfId="0" applyFont="1" applyBorder="1"/>
    <xf numFmtId="0" fontId="60" fillId="20" borderId="44" xfId="0" applyFont="1" applyFill="1" applyBorder="1" applyAlignment="1">
      <alignment horizontal="center" vertical="center"/>
    </xf>
    <xf numFmtId="0" fontId="60" fillId="20" borderId="82" xfId="0" applyFont="1" applyFill="1" applyBorder="1" applyAlignment="1">
      <alignment vertical="center" wrapText="1"/>
    </xf>
    <xf numFmtId="9" fontId="60" fillId="20" borderId="82" xfId="0" applyNumberFormat="1" applyFont="1" applyFill="1" applyBorder="1" applyAlignment="1">
      <alignment horizontal="center" vertical="center"/>
    </xf>
    <xf numFmtId="0" fontId="60" fillId="20" borderId="82" xfId="0" applyFont="1" applyFill="1" applyBorder="1" applyAlignment="1">
      <alignment horizontal="center" vertical="center"/>
    </xf>
    <xf numFmtId="0" fontId="14" fillId="0" borderId="32" xfId="0" applyFont="1" applyBorder="1"/>
    <xf numFmtId="0" fontId="14" fillId="20" borderId="32" xfId="0" applyFont="1" applyFill="1" applyBorder="1"/>
    <xf numFmtId="0" fontId="14" fillId="0" borderId="31" xfId="0" applyFont="1" applyBorder="1"/>
    <xf numFmtId="0" fontId="56" fillId="2" borderId="29" xfId="0" applyFont="1" applyFill="1" applyBorder="1" applyAlignment="1">
      <alignment horizontal="center" vertical="center"/>
    </xf>
    <xf numFmtId="0" fontId="2" fillId="2" borderId="31" xfId="0" applyFont="1" applyFill="1" applyBorder="1" applyAlignment="1">
      <alignment horizontal="left" vertical="top" wrapText="1"/>
    </xf>
    <xf numFmtId="0" fontId="6" fillId="4" borderId="30" xfId="0" applyFont="1" applyFill="1" applyBorder="1" applyAlignment="1">
      <alignment vertical="center" wrapText="1"/>
    </xf>
    <xf numFmtId="0" fontId="6" fillId="20" borderId="30" xfId="0" applyFont="1" applyFill="1" applyBorder="1" applyAlignment="1">
      <alignment horizontal="center" vertical="center"/>
    </xf>
    <xf numFmtId="0" fontId="6" fillId="20" borderId="29" xfId="0" applyFont="1" applyFill="1" applyBorder="1" applyAlignment="1">
      <alignment horizontal="center" vertical="center" wrapText="1"/>
    </xf>
    <xf numFmtId="0" fontId="6" fillId="20" borderId="29" xfId="0" applyFont="1" applyFill="1" applyBorder="1" applyAlignment="1">
      <alignment horizontal="center" vertical="center"/>
    </xf>
    <xf numFmtId="0" fontId="15" fillId="20" borderId="78" xfId="0" applyFont="1" applyFill="1" applyBorder="1" applyAlignment="1">
      <alignment horizontal="center" vertical="center"/>
    </xf>
    <xf numFmtId="0" fontId="6" fillId="20" borderId="30" xfId="0" applyFont="1" applyFill="1" applyBorder="1" applyAlignment="1">
      <alignment horizontal="center" vertical="center" wrapText="1"/>
    </xf>
    <xf numFmtId="14" fontId="6" fillId="20" borderId="29" xfId="0" applyNumberFormat="1" applyFont="1" applyFill="1" applyBorder="1" applyAlignment="1">
      <alignment horizontal="center" vertical="center" wrapText="1"/>
    </xf>
    <xf numFmtId="0" fontId="6" fillId="20" borderId="28" xfId="0" applyFont="1" applyFill="1" applyBorder="1" applyAlignment="1">
      <alignment horizontal="center" vertical="center" wrapText="1"/>
    </xf>
    <xf numFmtId="0" fontId="4" fillId="0" borderId="8" xfId="0" applyFont="1" applyBorder="1"/>
    <xf numFmtId="0" fontId="8" fillId="0" borderId="6" xfId="0" applyFont="1" applyBorder="1" applyAlignment="1">
      <alignment horizontal="left" vertical="center"/>
    </xf>
    <xf numFmtId="0" fontId="3" fillId="0" borderId="8" xfId="0" applyFont="1" applyBorder="1" applyAlignment="1">
      <alignment vertical="center"/>
    </xf>
    <xf numFmtId="0" fontId="6" fillId="27" borderId="29" xfId="0" applyFont="1" applyFill="1" applyBorder="1" applyAlignment="1">
      <alignment horizontal="center" vertical="center"/>
    </xf>
    <xf numFmtId="0" fontId="1" fillId="4" borderId="37" xfId="0" applyFont="1" applyFill="1" applyBorder="1"/>
    <xf numFmtId="0" fontId="14" fillId="22" borderId="30" xfId="0" applyFont="1" applyFill="1" applyBorder="1" applyAlignment="1">
      <alignment horizontal="center" vertical="center"/>
    </xf>
    <xf numFmtId="0" fontId="14" fillId="21" borderId="30" xfId="0" applyFont="1" applyFill="1" applyBorder="1" applyAlignment="1">
      <alignment horizontal="center" vertical="center"/>
    </xf>
    <xf numFmtId="9" fontId="14" fillId="21" borderId="30" xfId="0" applyNumberFormat="1" applyFont="1" applyFill="1" applyBorder="1" applyAlignment="1">
      <alignment horizontal="center" vertical="center"/>
    </xf>
    <xf numFmtId="0" fontId="14" fillId="20" borderId="67" xfId="0" applyFont="1" applyFill="1" applyBorder="1" applyAlignment="1">
      <alignment horizontal="center" vertical="center"/>
    </xf>
    <xf numFmtId="0" fontId="2" fillId="2" borderId="31" xfId="0" applyFont="1" applyFill="1" applyBorder="1" applyAlignment="1">
      <alignment horizontal="center" vertical="center" wrapText="1"/>
    </xf>
    <xf numFmtId="0" fontId="3" fillId="0" borderId="64" xfId="0" applyFont="1" applyBorder="1" applyAlignment="1">
      <alignment horizontal="center" vertical="center" wrapText="1"/>
    </xf>
    <xf numFmtId="9" fontId="2" fillId="0" borderId="64" xfId="0" applyNumberFormat="1" applyFont="1" applyBorder="1" applyAlignment="1">
      <alignment horizontal="center" vertical="center" wrapText="1"/>
    </xf>
    <xf numFmtId="9" fontId="2" fillId="2" borderId="64" xfId="0" applyNumberFormat="1" applyFont="1" applyFill="1" applyBorder="1" applyAlignment="1">
      <alignment horizontal="center" vertical="center" wrapText="1"/>
    </xf>
    <xf numFmtId="0" fontId="3" fillId="0" borderId="64" xfId="0" applyFont="1" applyBorder="1" applyAlignment="1">
      <alignment horizontal="center" vertical="center"/>
    </xf>
    <xf numFmtId="0" fontId="2" fillId="0" borderId="64" xfId="0" applyFont="1" applyBorder="1" applyAlignment="1">
      <alignment horizontal="center" vertical="center"/>
    </xf>
    <xf numFmtId="0" fontId="56" fillId="2" borderId="31" xfId="0" applyFont="1" applyFill="1" applyBorder="1" applyAlignment="1">
      <alignment horizontal="center" vertical="center"/>
    </xf>
    <xf numFmtId="9" fontId="2" fillId="2" borderId="64" xfId="0" applyNumberFormat="1" applyFont="1" applyFill="1" applyBorder="1" applyAlignment="1">
      <alignment horizontal="center" vertical="center"/>
    </xf>
    <xf numFmtId="14" fontId="2" fillId="2" borderId="31" xfId="0" applyNumberFormat="1" applyFont="1" applyFill="1" applyBorder="1" applyAlignment="1">
      <alignment horizontal="center" vertical="center"/>
    </xf>
    <xf numFmtId="0" fontId="14" fillId="20" borderId="29" xfId="0" applyFont="1" applyFill="1" applyBorder="1" applyAlignment="1">
      <alignment horizontal="center" vertical="center" wrapText="1"/>
    </xf>
    <xf numFmtId="0" fontId="6" fillId="22" borderId="64" xfId="0" applyFont="1" applyFill="1" applyBorder="1" applyAlignment="1">
      <alignment horizontal="center" vertical="center"/>
    </xf>
    <xf numFmtId="0" fontId="6" fillId="22" borderId="78" xfId="0" applyFont="1" applyFill="1" applyBorder="1" applyAlignment="1">
      <alignment horizontal="center" vertical="center" wrapText="1"/>
    </xf>
    <xf numFmtId="0" fontId="6" fillId="20" borderId="64" xfId="0" applyFont="1" applyFill="1" applyBorder="1" applyAlignment="1">
      <alignment horizontal="center" vertical="center" wrapText="1"/>
    </xf>
    <xf numFmtId="0" fontId="6" fillId="22" borderId="78" xfId="0" applyFont="1" applyFill="1" applyBorder="1" applyAlignment="1">
      <alignment horizontal="center" vertical="center"/>
    </xf>
    <xf numFmtId="0" fontId="6" fillId="22" borderId="64" xfId="0" applyFont="1" applyFill="1" applyBorder="1" applyAlignment="1">
      <alignment horizontal="center" vertical="center" wrapText="1"/>
    </xf>
    <xf numFmtId="0" fontId="6" fillId="22" borderId="0" xfId="0" applyFont="1" applyFill="1" applyAlignment="1">
      <alignment horizontal="center" vertical="center"/>
    </xf>
    <xf numFmtId="0" fontId="56" fillId="29" borderId="29" xfId="0" applyFont="1" applyFill="1" applyBorder="1" applyAlignment="1">
      <alignment horizontal="left" vertical="center"/>
    </xf>
    <xf numFmtId="0" fontId="56" fillId="29" borderId="33" xfId="0" applyFont="1" applyFill="1" applyBorder="1" applyAlignment="1">
      <alignment horizontal="left" vertical="center"/>
    </xf>
    <xf numFmtId="0" fontId="56" fillId="22" borderId="80" xfId="0" applyFont="1" applyFill="1" applyBorder="1" applyAlignment="1">
      <alignment horizontal="center" vertical="center"/>
    </xf>
    <xf numFmtId="0" fontId="56" fillId="22" borderId="30" xfId="0" applyFont="1" applyFill="1" applyBorder="1" applyAlignment="1">
      <alignment horizontal="center" vertical="center"/>
    </xf>
    <xf numFmtId="0" fontId="56" fillId="29" borderId="29" xfId="0" applyFont="1" applyFill="1" applyBorder="1" applyAlignment="1">
      <alignment horizontal="left" vertical="center" wrapText="1"/>
    </xf>
    <xf numFmtId="0" fontId="56" fillId="29" borderId="33" xfId="0" applyFont="1" applyFill="1" applyBorder="1" applyAlignment="1">
      <alignment horizontal="left" vertical="center" wrapText="1"/>
    </xf>
    <xf numFmtId="0" fontId="56" fillId="4" borderId="82" xfId="0" applyFont="1" applyFill="1" applyBorder="1" applyAlignment="1">
      <alignment horizontal="left" vertical="center" wrapText="1"/>
    </xf>
    <xf numFmtId="0" fontId="2" fillId="2" borderId="27" xfId="0" applyFont="1" applyFill="1" applyBorder="1" applyAlignment="1">
      <alignment horizontal="center" vertical="center"/>
    </xf>
    <xf numFmtId="0" fontId="2" fillId="2" borderId="29" xfId="0" applyFont="1" applyFill="1" applyBorder="1" applyAlignment="1">
      <alignment horizontal="left" vertical="center" wrapText="1"/>
    </xf>
    <xf numFmtId="0" fontId="6" fillId="4" borderId="64" xfId="0" applyFont="1" applyFill="1" applyBorder="1" applyAlignment="1">
      <alignment horizontal="center" vertical="center"/>
    </xf>
    <xf numFmtId="9" fontId="60" fillId="2" borderId="78" xfId="0" applyNumberFormat="1" applyFont="1" applyFill="1" applyBorder="1" applyAlignment="1">
      <alignment vertical="center" wrapText="1"/>
    </xf>
    <xf numFmtId="9" fontId="56" fillId="2" borderId="34" xfId="0" applyNumberFormat="1" applyFont="1" applyFill="1" applyBorder="1" applyAlignment="1">
      <alignment horizontal="justify" vertical="center" wrapText="1"/>
    </xf>
    <xf numFmtId="9" fontId="3" fillId="2" borderId="64" xfId="0" applyNumberFormat="1" applyFont="1" applyFill="1" applyBorder="1" applyAlignment="1">
      <alignment horizontal="center" vertical="center"/>
    </xf>
    <xf numFmtId="0" fontId="60" fillId="2" borderId="64" xfId="0" applyFont="1" applyFill="1" applyBorder="1" applyAlignment="1">
      <alignment horizontal="left" vertical="center" wrapText="1"/>
    </xf>
    <xf numFmtId="9" fontId="56" fillId="2" borderId="88" xfId="0" applyNumberFormat="1" applyFont="1" applyFill="1" applyBorder="1" applyAlignment="1">
      <alignment vertical="center" wrapText="1"/>
    </xf>
    <xf numFmtId="0" fontId="2" fillId="2" borderId="31" xfId="0" applyFont="1" applyFill="1" applyBorder="1" applyAlignment="1">
      <alignment horizontal="left" vertical="center" wrapText="1"/>
    </xf>
    <xf numFmtId="0" fontId="6" fillId="20" borderId="31" xfId="0" applyFont="1" applyFill="1" applyBorder="1" applyAlignment="1">
      <alignment horizontal="center" vertical="center"/>
    </xf>
    <xf numFmtId="0" fontId="6" fillId="20" borderId="33" xfId="0" applyFont="1" applyFill="1" applyBorder="1" applyAlignment="1">
      <alignment horizontal="center" vertical="center" wrapText="1"/>
    </xf>
    <xf numFmtId="0" fontId="6" fillId="20" borderId="33" xfId="0" applyFont="1" applyFill="1" applyBorder="1" applyAlignment="1">
      <alignment horizontal="center" vertical="center"/>
    </xf>
    <xf numFmtId="9" fontId="14" fillId="0" borderId="64" xfId="0" applyNumberFormat="1" applyFont="1" applyBorder="1" applyAlignment="1">
      <alignment horizontal="center" vertical="center"/>
    </xf>
    <xf numFmtId="0" fontId="56" fillId="27" borderId="64" xfId="0" applyFont="1" applyFill="1" applyBorder="1" applyAlignment="1">
      <alignment horizontal="center" vertical="center" wrapText="1"/>
    </xf>
    <xf numFmtId="0" fontId="6" fillId="20" borderId="7" xfId="0" applyFont="1" applyFill="1" applyBorder="1" applyAlignment="1">
      <alignment horizontal="center" vertical="center"/>
    </xf>
    <xf numFmtId="0" fontId="14" fillId="0" borderId="78" xfId="0" applyFont="1" applyBorder="1"/>
    <xf numFmtId="0" fontId="60" fillId="4" borderId="32" xfId="0" applyFont="1" applyFill="1" applyBorder="1" applyAlignment="1">
      <alignment horizontal="center" vertical="center"/>
    </xf>
    <xf numFmtId="0" fontId="60" fillId="4" borderId="32" xfId="0" applyFont="1" applyFill="1" applyBorder="1" applyAlignment="1">
      <alignment horizontal="center" vertical="center" wrapText="1"/>
    </xf>
    <xf numFmtId="0" fontId="14" fillId="0" borderId="67" xfId="0" applyFont="1" applyBorder="1" applyAlignment="1">
      <alignment horizontal="center" vertical="center"/>
    </xf>
    <xf numFmtId="0" fontId="14" fillId="0" borderId="70" xfId="0" applyFont="1" applyBorder="1" applyAlignment="1">
      <alignment horizontal="center" vertical="center"/>
    </xf>
    <xf numFmtId="0" fontId="14" fillId="0" borderId="31" xfId="0" applyFont="1" applyBorder="1" applyAlignment="1">
      <alignment horizontal="center" vertical="center"/>
    </xf>
    <xf numFmtId="0" fontId="14" fillId="0" borderId="44" xfId="0" applyFont="1" applyBorder="1" applyAlignment="1">
      <alignment horizontal="center" vertical="center"/>
    </xf>
    <xf numFmtId="14" fontId="14" fillId="0" borderId="64" xfId="0" applyNumberFormat="1" applyFont="1" applyBorder="1" applyAlignment="1">
      <alignment horizontal="center" vertical="center"/>
    </xf>
    <xf numFmtId="0" fontId="6" fillId="28" borderId="61" xfId="0" applyFont="1" applyFill="1" applyBorder="1" applyAlignment="1">
      <alignment horizontal="center" vertical="center"/>
    </xf>
    <xf numFmtId="0" fontId="6" fillId="28" borderId="82" xfId="0" applyFont="1" applyFill="1" applyBorder="1" applyAlignment="1">
      <alignment horizontal="center" vertical="center"/>
    </xf>
    <xf numFmtId="0" fontId="14" fillId="22" borderId="0" xfId="0" applyFont="1" applyFill="1" applyAlignment="1">
      <alignment vertical="center" wrapText="1"/>
    </xf>
    <xf numFmtId="0" fontId="56" fillId="2" borderId="27" xfId="0" applyFont="1" applyFill="1" applyBorder="1" applyAlignment="1">
      <alignment horizontal="center" vertical="center"/>
    </xf>
    <xf numFmtId="0" fontId="56" fillId="2" borderId="32" xfId="0" applyFont="1" applyFill="1" applyBorder="1" applyAlignment="1">
      <alignment horizontal="left" vertical="center" wrapText="1"/>
    </xf>
    <xf numFmtId="0" fontId="75" fillId="2" borderId="30" xfId="0" applyFont="1" applyFill="1" applyBorder="1" applyAlignment="1">
      <alignment horizontal="center" vertical="center" wrapText="1"/>
    </xf>
    <xf numFmtId="14" fontId="74" fillId="20" borderId="30" xfId="0" applyNumberFormat="1" applyFont="1" applyFill="1" applyBorder="1" applyAlignment="1">
      <alignment horizontal="center" vertical="center"/>
    </xf>
    <xf numFmtId="0" fontId="74" fillId="20" borderId="30" xfId="0" applyFont="1" applyFill="1" applyBorder="1" applyAlignment="1">
      <alignment horizontal="center" vertical="center"/>
    </xf>
    <xf numFmtId="0" fontId="74" fillId="20" borderId="30" xfId="0" applyFont="1" applyFill="1" applyBorder="1" applyAlignment="1">
      <alignment horizontal="center" vertical="center" wrapText="1"/>
    </xf>
    <xf numFmtId="9" fontId="74" fillId="20" borderId="30" xfId="0" applyNumberFormat="1" applyFont="1" applyFill="1" applyBorder="1" applyAlignment="1">
      <alignment horizontal="center" vertical="center"/>
    </xf>
    <xf numFmtId="14" fontId="74" fillId="20" borderId="32" xfId="0" applyNumberFormat="1" applyFont="1" applyFill="1" applyBorder="1" applyAlignment="1">
      <alignment horizontal="center" vertical="center"/>
    </xf>
    <xf numFmtId="0" fontId="74" fillId="20" borderId="32" xfId="0" applyFont="1" applyFill="1" applyBorder="1" applyAlignment="1">
      <alignment horizontal="center" vertical="center"/>
    </xf>
    <xf numFmtId="0" fontId="74" fillId="20" borderId="32" xfId="0" applyFont="1" applyFill="1" applyBorder="1" applyAlignment="1">
      <alignment horizontal="center" vertical="center" wrapText="1"/>
    </xf>
    <xf numFmtId="14" fontId="74" fillId="20" borderId="64" xfId="0" applyNumberFormat="1" applyFont="1" applyFill="1" applyBorder="1" applyAlignment="1">
      <alignment horizontal="center" vertical="center"/>
    </xf>
    <xf numFmtId="0" fontId="74" fillId="20" borderId="64" xfId="0" applyFont="1" applyFill="1" applyBorder="1" applyAlignment="1">
      <alignment horizontal="center" vertical="center"/>
    </xf>
    <xf numFmtId="0" fontId="74" fillId="20" borderId="64" xfId="0" applyFont="1" applyFill="1" applyBorder="1" applyAlignment="1">
      <alignment vertical="center" wrapText="1"/>
    </xf>
    <xf numFmtId="9" fontId="74" fillId="20" borderId="64" xfId="0" applyNumberFormat="1" applyFont="1" applyFill="1" applyBorder="1" applyAlignment="1">
      <alignment vertical="center"/>
    </xf>
    <xf numFmtId="0" fontId="74" fillId="20" borderId="64" xfId="0" applyFont="1" applyFill="1" applyBorder="1" applyAlignment="1">
      <alignment vertical="center"/>
    </xf>
    <xf numFmtId="0" fontId="74" fillId="20" borderId="64" xfId="0" applyFont="1" applyFill="1" applyBorder="1" applyAlignment="1">
      <alignment horizontal="center" vertical="center" wrapText="1"/>
    </xf>
    <xf numFmtId="0" fontId="74" fillId="20" borderId="31" xfId="0" applyFont="1" applyFill="1" applyBorder="1" applyAlignment="1">
      <alignment horizontal="center" vertical="center" wrapText="1"/>
    </xf>
    <xf numFmtId="0" fontId="75" fillId="20" borderId="30" xfId="0" applyFont="1" applyFill="1" applyBorder="1" applyAlignment="1">
      <alignment horizontal="center" vertical="center" wrapText="1"/>
    </xf>
    <xf numFmtId="0" fontId="75" fillId="20" borderId="30" xfId="0" applyFont="1" applyFill="1" applyBorder="1" applyAlignment="1">
      <alignment horizontal="center" vertical="center"/>
    </xf>
    <xf numFmtId="0" fontId="75" fillId="20" borderId="64" xfId="0" applyFont="1" applyFill="1" applyBorder="1" applyAlignment="1">
      <alignment horizontal="center" vertical="center" wrapText="1"/>
    </xf>
    <xf numFmtId="9" fontId="74" fillId="20" borderId="64" xfId="0" applyNumberFormat="1" applyFont="1" applyFill="1" applyBorder="1" applyAlignment="1">
      <alignment horizontal="center" vertical="center"/>
    </xf>
    <xf numFmtId="0" fontId="74" fillId="20" borderId="65" xfId="0" applyFont="1" applyFill="1" applyBorder="1" applyAlignment="1">
      <alignment horizontal="center" vertical="center"/>
    </xf>
    <xf numFmtId="0" fontId="75" fillId="20" borderId="32" xfId="0" applyFont="1" applyFill="1" applyBorder="1" applyAlignment="1">
      <alignment horizontal="center" vertical="center" wrapText="1"/>
    </xf>
    <xf numFmtId="9" fontId="74" fillId="20" borderId="32" xfId="0" applyNumberFormat="1" applyFont="1" applyFill="1" applyBorder="1" applyAlignment="1">
      <alignment horizontal="center" vertical="center"/>
    </xf>
    <xf numFmtId="14" fontId="74" fillId="20" borderId="64" xfId="0" applyNumberFormat="1" applyFont="1" applyFill="1" applyBorder="1" applyAlignment="1">
      <alignment horizontal="center" vertical="center" wrapText="1"/>
    </xf>
    <xf numFmtId="9" fontId="74" fillId="20" borderId="64" xfId="0" applyNumberFormat="1" applyFont="1" applyFill="1" applyBorder="1" applyAlignment="1">
      <alignment horizontal="center" vertical="center" wrapText="1"/>
    </xf>
    <xf numFmtId="165" fontId="72" fillId="0" borderId="64" xfId="0" applyNumberFormat="1" applyFont="1" applyBorder="1" applyAlignment="1">
      <alignment horizontal="center" vertical="center"/>
    </xf>
    <xf numFmtId="0" fontId="72" fillId="0" borderId="64" xfId="0" applyFont="1" applyBorder="1" applyAlignment="1">
      <alignment horizontal="center" vertical="center"/>
    </xf>
    <xf numFmtId="0" fontId="72" fillId="0" borderId="64" xfId="0" applyFont="1" applyBorder="1" applyAlignment="1">
      <alignment horizontal="center" vertical="center" wrapText="1"/>
    </xf>
    <xf numFmtId="9" fontId="2" fillId="0" borderId="64" xfId="0" applyNumberFormat="1" applyFont="1" applyBorder="1" applyAlignment="1">
      <alignment horizontal="center" vertical="center" wrapText="1"/>
    </xf>
    <xf numFmtId="9" fontId="6" fillId="4" borderId="32" xfId="0" applyNumberFormat="1" applyFont="1" applyFill="1" applyBorder="1" applyAlignment="1">
      <alignment horizontal="center" vertical="center"/>
    </xf>
    <xf numFmtId="0" fontId="6" fillId="4" borderId="31"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62" xfId="0" applyFont="1" applyFill="1" applyBorder="1" applyAlignment="1">
      <alignment horizontal="center" vertical="center"/>
    </xf>
    <xf numFmtId="0" fontId="2" fillId="2" borderId="64" xfId="0" applyFont="1" applyFill="1" applyBorder="1" applyAlignment="1">
      <alignment horizontal="center" vertical="center" wrapText="1"/>
    </xf>
    <xf numFmtId="0" fontId="2" fillId="0" borderId="64" xfId="0" applyFont="1" applyBorder="1" applyAlignment="1">
      <alignment horizontal="center" vertical="center" wrapText="1"/>
    </xf>
    <xf numFmtId="0" fontId="74" fillId="2" borderId="64" xfId="0" applyFont="1" applyFill="1" applyBorder="1" applyAlignment="1">
      <alignment horizontal="center" vertical="center" wrapText="1"/>
    </xf>
    <xf numFmtId="0" fontId="2" fillId="2" borderId="64" xfId="0" applyFont="1" applyFill="1" applyBorder="1" applyAlignment="1">
      <alignment horizontal="center" vertical="center"/>
    </xf>
    <xf numFmtId="0" fontId="3" fillId="0" borderId="64" xfId="0" applyFont="1" applyBorder="1" applyAlignment="1">
      <alignment horizontal="center" vertical="center" wrapText="1"/>
    </xf>
    <xf numFmtId="9" fontId="2" fillId="2" borderId="64" xfId="0" applyNumberFormat="1" applyFont="1" applyFill="1" applyBorder="1" applyAlignment="1">
      <alignment horizontal="center" vertical="center" wrapText="1"/>
    </xf>
    <xf numFmtId="9" fontId="3" fillId="2" borderId="64" xfId="0" applyNumberFormat="1" applyFont="1" applyFill="1" applyBorder="1" applyAlignment="1">
      <alignment horizontal="center" vertical="center" wrapText="1"/>
    </xf>
    <xf numFmtId="9" fontId="3" fillId="0" borderId="64" xfId="0" applyNumberFormat="1" applyFont="1" applyBorder="1" applyAlignment="1">
      <alignment horizontal="center" vertical="center" wrapText="1"/>
    </xf>
    <xf numFmtId="0" fontId="3" fillId="0" borderId="64" xfId="0" applyFont="1" applyBorder="1" applyAlignment="1">
      <alignment horizontal="center" vertical="center"/>
    </xf>
    <xf numFmtId="0" fontId="4" fillId="4" borderId="65" xfId="0" applyFont="1" applyFill="1" applyBorder="1" applyAlignment="1">
      <alignment horizontal="center" vertical="center"/>
    </xf>
    <xf numFmtId="0" fontId="4" fillId="4" borderId="66" xfId="0" applyFont="1" applyFill="1" applyBorder="1" applyAlignment="1">
      <alignment horizontal="center" vertical="center"/>
    </xf>
    <xf numFmtId="0" fontId="4" fillId="4" borderId="67" xfId="0" applyFont="1" applyFill="1" applyBorder="1" applyAlignment="1">
      <alignment horizontal="center" vertical="center"/>
    </xf>
    <xf numFmtId="9" fontId="56" fillId="0" borderId="44" xfId="0" applyNumberFormat="1" applyFont="1" applyBorder="1" applyAlignment="1">
      <alignment horizontal="center" vertical="center" wrapText="1"/>
    </xf>
    <xf numFmtId="9" fontId="56" fillId="2" borderId="44" xfId="0" applyNumberFormat="1" applyFont="1" applyFill="1" applyBorder="1" applyAlignment="1">
      <alignment horizontal="center" vertical="center"/>
    </xf>
    <xf numFmtId="9" fontId="58" fillId="0" borderId="44" xfId="0" applyNumberFormat="1" applyFont="1" applyBorder="1" applyAlignment="1">
      <alignment horizontal="center" vertical="center" wrapText="1"/>
    </xf>
    <xf numFmtId="0" fontId="56" fillId="4" borderId="65" xfId="0" applyFont="1" applyFill="1" applyBorder="1" applyAlignment="1">
      <alignment horizontal="center" vertical="center"/>
    </xf>
    <xf numFmtId="0" fontId="56" fillId="4" borderId="66" xfId="0" applyFont="1" applyFill="1" applyBorder="1" applyAlignment="1">
      <alignment horizontal="center" vertical="center"/>
    </xf>
    <xf numFmtId="0" fontId="56" fillId="4" borderId="67" xfId="0" applyFont="1" applyFill="1" applyBorder="1" applyAlignment="1">
      <alignment horizontal="center" vertical="center"/>
    </xf>
    <xf numFmtId="0" fontId="4" fillId="0" borderId="65"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7" xfId="0" applyFont="1" applyBorder="1" applyAlignment="1">
      <alignment horizontal="center" vertical="center" wrapText="1"/>
    </xf>
    <xf numFmtId="0" fontId="4" fillId="4" borderId="65" xfId="0" applyFont="1" applyFill="1" applyBorder="1" applyAlignment="1">
      <alignment horizontal="center" vertical="center" wrapText="1"/>
    </xf>
    <xf numFmtId="0" fontId="4" fillId="4" borderId="66" xfId="0" applyFont="1" applyFill="1" applyBorder="1" applyAlignment="1">
      <alignment horizontal="center" vertical="center" wrapText="1"/>
    </xf>
    <xf numFmtId="0" fontId="4" fillId="4" borderId="67" xfId="0" applyFont="1" applyFill="1" applyBorder="1" applyAlignment="1">
      <alignment horizontal="center" vertical="center" wrapText="1"/>
    </xf>
    <xf numFmtId="0" fontId="2" fillId="2" borderId="32"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2" borderId="31" xfId="0" applyFont="1" applyFill="1" applyBorder="1" applyAlignment="1">
      <alignment horizontal="center" vertical="center" wrapText="1"/>
    </xf>
    <xf numFmtId="14" fontId="2" fillId="2" borderId="32" xfId="0" applyNumberFormat="1" applyFont="1" applyFill="1" applyBorder="1" applyAlignment="1">
      <alignment horizontal="center" vertical="center"/>
    </xf>
    <xf numFmtId="14" fontId="2" fillId="2" borderId="44" xfId="0" applyNumberFormat="1" applyFont="1" applyFill="1" applyBorder="1" applyAlignment="1">
      <alignment horizontal="center" vertical="center"/>
    </xf>
    <xf numFmtId="14" fontId="2" fillId="2" borderId="31" xfId="0" applyNumberFormat="1" applyFont="1" applyFill="1" applyBorder="1" applyAlignment="1">
      <alignment horizontal="center" vertical="center"/>
    </xf>
    <xf numFmtId="9" fontId="56" fillId="0" borderId="68" xfId="0" applyNumberFormat="1" applyFont="1" applyBorder="1" applyAlignment="1">
      <alignment horizontal="center" vertical="center" wrapText="1"/>
    </xf>
    <xf numFmtId="9" fontId="56" fillId="0" borderId="69" xfId="0" applyNumberFormat="1" applyFont="1" applyBorder="1" applyAlignment="1">
      <alignment horizontal="center" vertical="center" wrapText="1"/>
    </xf>
    <xf numFmtId="9" fontId="56" fillId="0" borderId="70" xfId="0" applyNumberFormat="1" applyFont="1" applyBorder="1" applyAlignment="1">
      <alignment horizontal="center" vertical="center" wrapText="1"/>
    </xf>
    <xf numFmtId="9" fontId="56" fillId="0" borderId="65" xfId="0" applyNumberFormat="1" applyFont="1" applyBorder="1" applyAlignment="1">
      <alignment horizontal="center" vertical="center" wrapText="1"/>
    </xf>
    <xf numFmtId="9" fontId="56" fillId="0" borderId="66" xfId="0" applyNumberFormat="1" applyFont="1" applyBorder="1" applyAlignment="1">
      <alignment horizontal="center" vertical="center" wrapText="1"/>
    </xf>
    <xf numFmtId="9" fontId="56" fillId="0" borderId="67" xfId="0" applyNumberFormat="1" applyFont="1" applyBorder="1" applyAlignment="1">
      <alignment horizontal="center" vertical="center" wrapText="1"/>
    </xf>
    <xf numFmtId="9" fontId="56" fillId="20" borderId="65" xfId="0" applyNumberFormat="1" applyFont="1" applyFill="1" applyBorder="1" applyAlignment="1">
      <alignment horizontal="center" vertical="center" wrapText="1"/>
    </xf>
    <xf numFmtId="9" fontId="56" fillId="20" borderId="66" xfId="0" applyNumberFormat="1" applyFont="1" applyFill="1" applyBorder="1" applyAlignment="1">
      <alignment horizontal="center" vertical="center" wrapText="1"/>
    </xf>
    <xf numFmtId="9" fontId="56" fillId="20" borderId="67" xfId="0" applyNumberFormat="1" applyFont="1" applyFill="1" applyBorder="1" applyAlignment="1">
      <alignment horizontal="center" vertical="center" wrapText="1"/>
    </xf>
    <xf numFmtId="9" fontId="2" fillId="2" borderId="64" xfId="1" applyFont="1" applyFill="1" applyBorder="1" applyAlignment="1">
      <alignment horizontal="center" vertical="center"/>
    </xf>
    <xf numFmtId="9" fontId="2" fillId="2" borderId="32" xfId="1" applyFont="1" applyFill="1" applyBorder="1" applyAlignment="1">
      <alignment horizontal="center" vertical="center"/>
    </xf>
    <xf numFmtId="9" fontId="2" fillId="2" borderId="44" xfId="1" applyFont="1" applyFill="1" applyBorder="1" applyAlignment="1">
      <alignment horizontal="center" vertical="center"/>
    </xf>
    <xf numFmtId="9" fontId="2" fillId="2" borderId="31" xfId="1" applyFont="1" applyFill="1" applyBorder="1" applyAlignment="1">
      <alignment horizontal="center" vertical="center"/>
    </xf>
    <xf numFmtId="9" fontId="2" fillId="0" borderId="32" xfId="0" applyNumberFormat="1" applyFont="1" applyBorder="1" applyAlignment="1">
      <alignment horizontal="center" vertical="center" wrapText="1"/>
    </xf>
    <xf numFmtId="9" fontId="2" fillId="0" borderId="31" xfId="0" applyNumberFormat="1" applyFont="1" applyBorder="1" applyAlignment="1">
      <alignment horizontal="center" vertical="center" wrapText="1"/>
    </xf>
    <xf numFmtId="0" fontId="3" fillId="0" borderId="32" xfId="0" applyFont="1" applyBorder="1" applyAlignment="1">
      <alignment horizontal="center" vertical="center" wrapText="1"/>
    </xf>
    <xf numFmtId="0" fontId="3" fillId="0" borderId="31" xfId="0" applyFont="1" applyBorder="1" applyAlignment="1">
      <alignment horizontal="center" vertical="center" wrapText="1"/>
    </xf>
    <xf numFmtId="9" fontId="3" fillId="0" borderId="32" xfId="0" applyNumberFormat="1" applyFont="1" applyBorder="1" applyAlignment="1">
      <alignment horizontal="center" vertical="center" wrapText="1"/>
    </xf>
    <xf numFmtId="9" fontId="3" fillId="0" borderId="31" xfId="0" applyNumberFormat="1" applyFont="1" applyBorder="1" applyAlignment="1">
      <alignment horizontal="center" vertical="center" wrapText="1"/>
    </xf>
    <xf numFmtId="9" fontId="2" fillId="2" borderId="64" xfId="0" applyNumberFormat="1" applyFont="1" applyFill="1" applyBorder="1" applyAlignment="1">
      <alignment horizontal="center" vertical="center"/>
    </xf>
    <xf numFmtId="9" fontId="2" fillId="0" borderId="76" xfId="0" applyNumberFormat="1" applyFont="1" applyBorder="1" applyAlignment="1">
      <alignment horizontal="center" vertical="center" wrapText="1"/>
    </xf>
    <xf numFmtId="9" fontId="2" fillId="0" borderId="70" xfId="0" applyNumberFormat="1" applyFont="1" applyBorder="1" applyAlignment="1">
      <alignment horizontal="center" vertical="center" wrapText="1"/>
    </xf>
    <xf numFmtId="0" fontId="3" fillId="0" borderId="72" xfId="0" applyFont="1" applyBorder="1" applyAlignment="1">
      <alignment horizontal="center" vertical="center"/>
    </xf>
    <xf numFmtId="0" fontId="3" fillId="0" borderId="31" xfId="0" applyFont="1" applyBorder="1" applyAlignment="1">
      <alignment horizontal="center" vertical="center"/>
    </xf>
    <xf numFmtId="9" fontId="3" fillId="0" borderId="72" xfId="0" applyNumberFormat="1" applyFont="1" applyBorder="1" applyAlignment="1">
      <alignment horizontal="center" vertical="center" wrapText="1"/>
    </xf>
    <xf numFmtId="9" fontId="2" fillId="2" borderId="72" xfId="0" applyNumberFormat="1" applyFont="1" applyFill="1" applyBorder="1" applyAlignment="1">
      <alignment horizontal="center" vertical="center"/>
    </xf>
    <xf numFmtId="9" fontId="2" fillId="2" borderId="31" xfId="0" applyNumberFormat="1" applyFont="1" applyFill="1" applyBorder="1" applyAlignment="1">
      <alignment horizontal="center" vertical="center"/>
    </xf>
    <xf numFmtId="0" fontId="3" fillId="2" borderId="64" xfId="0" applyFont="1" applyFill="1" applyBorder="1" applyAlignment="1">
      <alignment horizontal="center" vertical="center" wrapText="1"/>
    </xf>
    <xf numFmtId="9" fontId="2" fillId="0" borderId="44" xfId="0" applyNumberFormat="1" applyFont="1" applyBorder="1" applyAlignment="1">
      <alignment horizontal="center" vertical="center" wrapText="1"/>
    </xf>
    <xf numFmtId="0" fontId="3" fillId="0" borderId="32" xfId="0" applyFont="1" applyBorder="1" applyAlignment="1">
      <alignment horizontal="center" vertical="center"/>
    </xf>
    <xf numFmtId="0" fontId="3" fillId="0" borderId="44" xfId="0" applyFont="1" applyBorder="1" applyAlignment="1">
      <alignment horizontal="center" vertical="center"/>
    </xf>
    <xf numFmtId="9" fontId="3" fillId="0" borderId="44" xfId="0" applyNumberFormat="1" applyFont="1" applyBorder="1" applyAlignment="1">
      <alignment horizontal="center" vertical="center" wrapText="1"/>
    </xf>
    <xf numFmtId="0" fontId="3" fillId="0" borderId="44" xfId="0" applyFont="1" applyBorder="1" applyAlignment="1">
      <alignment horizontal="center" vertical="center" wrapText="1"/>
    </xf>
    <xf numFmtId="9" fontId="2" fillId="2" borderId="32" xfId="0" applyNumberFormat="1" applyFont="1" applyFill="1" applyBorder="1" applyAlignment="1">
      <alignment horizontal="center" vertical="center"/>
    </xf>
    <xf numFmtId="9" fontId="2" fillId="2" borderId="44" xfId="0" applyNumberFormat="1" applyFont="1" applyFill="1" applyBorder="1" applyAlignment="1">
      <alignment horizontal="center" vertical="center"/>
    </xf>
    <xf numFmtId="9" fontId="56" fillId="20" borderId="68" xfId="0" applyNumberFormat="1" applyFont="1" applyFill="1" applyBorder="1" applyAlignment="1">
      <alignment horizontal="center" vertical="center" wrapText="1"/>
    </xf>
    <xf numFmtId="9" fontId="56" fillId="20" borderId="69" xfId="0" applyNumberFormat="1" applyFont="1" applyFill="1" applyBorder="1" applyAlignment="1">
      <alignment horizontal="center" vertical="center" wrapText="1"/>
    </xf>
    <xf numFmtId="9" fontId="56" fillId="20" borderId="70" xfId="0" applyNumberFormat="1" applyFont="1" applyFill="1" applyBorder="1" applyAlignment="1">
      <alignment horizontal="center" vertical="center" wrapText="1"/>
    </xf>
    <xf numFmtId="9" fontId="3" fillId="2" borderId="73" xfId="0" applyNumberFormat="1" applyFont="1" applyFill="1" applyBorder="1" applyAlignment="1">
      <alignment horizontal="center" vertical="center"/>
    </xf>
    <xf numFmtId="9" fontId="3" fillId="2" borderId="75" xfId="0" applyNumberFormat="1" applyFont="1" applyFill="1" applyBorder="1" applyAlignment="1">
      <alignment horizontal="center" vertical="center"/>
    </xf>
    <xf numFmtId="9" fontId="3" fillId="2" borderId="61" xfId="0" applyNumberFormat="1" applyFont="1" applyFill="1" applyBorder="1" applyAlignment="1">
      <alignment horizontal="center" vertical="center"/>
    </xf>
    <xf numFmtId="9" fontId="3" fillId="2" borderId="82" xfId="0" applyNumberFormat="1" applyFont="1" applyFill="1" applyBorder="1" applyAlignment="1">
      <alignment horizontal="center" vertical="center"/>
    </xf>
    <xf numFmtId="9" fontId="58" fillId="25" borderId="32" xfId="0" applyNumberFormat="1" applyFont="1" applyFill="1" applyBorder="1" applyAlignment="1">
      <alignment horizontal="center" vertical="center" wrapText="1"/>
    </xf>
    <xf numFmtId="9" fontId="58" fillId="25" borderId="44" xfId="0" applyNumberFormat="1" applyFont="1" applyFill="1" applyBorder="1" applyAlignment="1">
      <alignment horizontal="center" vertical="center" wrapText="1"/>
    </xf>
    <xf numFmtId="9" fontId="58" fillId="25" borderId="31" xfId="0" applyNumberFormat="1" applyFont="1" applyFill="1" applyBorder="1" applyAlignment="1">
      <alignment horizontal="center" vertical="center" wrapText="1"/>
    </xf>
    <xf numFmtId="0" fontId="2" fillId="2" borderId="32" xfId="0" applyFont="1" applyFill="1" applyBorder="1" applyAlignment="1">
      <alignment horizontal="center" vertical="center" textRotation="90" wrapText="1"/>
    </xf>
    <xf numFmtId="0" fontId="2" fillId="2" borderId="31" xfId="0" applyFont="1" applyFill="1" applyBorder="1" applyAlignment="1">
      <alignment horizontal="center" vertical="center" textRotation="90" wrapText="1"/>
    </xf>
    <xf numFmtId="0" fontId="2" fillId="2" borderId="76" xfId="0" applyFont="1" applyFill="1" applyBorder="1" applyAlignment="1">
      <alignment horizontal="center" vertical="center" wrapText="1"/>
    </xf>
    <xf numFmtId="0" fontId="2" fillId="2" borderId="77" xfId="0" applyFont="1" applyFill="1" applyBorder="1" applyAlignment="1">
      <alignment horizontal="center" vertical="center" wrapText="1"/>
    </xf>
    <xf numFmtId="1" fontId="2" fillId="2" borderId="65" xfId="0" applyNumberFormat="1" applyFont="1" applyFill="1" applyBorder="1" applyAlignment="1">
      <alignment horizontal="center" vertical="center" wrapText="1"/>
    </xf>
    <xf numFmtId="1" fontId="2" fillId="2" borderId="67" xfId="0" applyNumberFormat="1" applyFont="1" applyFill="1" applyBorder="1" applyAlignment="1">
      <alignment horizontal="center" vertical="center" wrapText="1"/>
    </xf>
    <xf numFmtId="0" fontId="2" fillId="2" borderId="73" xfId="0" applyFont="1" applyFill="1" applyBorder="1" applyAlignment="1">
      <alignment horizontal="center" vertical="center" textRotation="90" wrapText="1"/>
    </xf>
    <xf numFmtId="0" fontId="2" fillId="2" borderId="75" xfId="0" applyFont="1" applyFill="1" applyBorder="1" applyAlignment="1">
      <alignment horizontal="center" vertical="center" textRotation="90" wrapText="1"/>
    </xf>
    <xf numFmtId="9" fontId="58" fillId="2" borderId="32" xfId="0" applyNumberFormat="1" applyFont="1" applyFill="1" applyBorder="1" applyAlignment="1">
      <alignment horizontal="center" vertical="center"/>
    </xf>
    <xf numFmtId="9" fontId="58" fillId="2" borderId="44" xfId="0" applyNumberFormat="1" applyFont="1" applyFill="1" applyBorder="1" applyAlignment="1">
      <alignment horizontal="center" vertical="center"/>
    </xf>
    <xf numFmtId="9" fontId="58" fillId="2" borderId="31" xfId="0" applyNumberFormat="1" applyFont="1" applyFill="1" applyBorder="1" applyAlignment="1">
      <alignment horizontal="center" vertical="center"/>
    </xf>
    <xf numFmtId="1" fontId="2" fillId="2" borderId="82" xfId="0" applyNumberFormat="1" applyFont="1" applyFill="1" applyBorder="1" applyAlignment="1">
      <alignment horizontal="center" vertical="center" wrapText="1"/>
    </xf>
    <xf numFmtId="1" fontId="2" fillId="2" borderId="64" xfId="0" applyNumberFormat="1" applyFont="1" applyFill="1" applyBorder="1" applyAlignment="1">
      <alignment horizontal="center" vertical="center" wrapText="1"/>
    </xf>
    <xf numFmtId="9" fontId="3" fillId="2" borderId="64" xfId="0" applyNumberFormat="1" applyFont="1" applyFill="1" applyBorder="1" applyAlignment="1">
      <alignment horizontal="center" vertical="center"/>
    </xf>
    <xf numFmtId="0" fontId="12" fillId="5" borderId="32" xfId="0" applyFont="1" applyFill="1" applyBorder="1" applyAlignment="1">
      <alignment horizontal="center" vertical="center" textRotation="90" wrapText="1"/>
    </xf>
    <xf numFmtId="0" fontId="12" fillId="5" borderId="31" xfId="0" applyFont="1" applyFill="1" applyBorder="1" applyAlignment="1">
      <alignment horizontal="center" vertical="center" textRotation="90" wrapText="1"/>
    </xf>
    <xf numFmtId="9" fontId="3" fillId="2" borderId="32" xfId="0" applyNumberFormat="1" applyFont="1" applyFill="1" applyBorder="1" applyAlignment="1">
      <alignment horizontal="center" vertical="center" wrapText="1"/>
    </xf>
    <xf numFmtId="9" fontId="3" fillId="2" borderId="44" xfId="0" applyNumberFormat="1" applyFont="1" applyFill="1" applyBorder="1" applyAlignment="1">
      <alignment horizontal="center" vertical="center" wrapText="1"/>
    </xf>
    <xf numFmtId="9" fontId="3" fillId="2" borderId="31" xfId="0" applyNumberFormat="1" applyFont="1" applyFill="1" applyBorder="1" applyAlignment="1">
      <alignment horizontal="center" vertical="center" wrapText="1"/>
    </xf>
    <xf numFmtId="0" fontId="12" fillId="5" borderId="32" xfId="0" applyFont="1" applyFill="1" applyBorder="1" applyAlignment="1">
      <alignment horizontal="center" vertical="center"/>
    </xf>
    <xf numFmtId="0" fontId="12" fillId="5" borderId="31" xfId="0" applyFont="1" applyFill="1" applyBorder="1" applyAlignment="1">
      <alignment horizontal="center" vertical="center"/>
    </xf>
    <xf numFmtId="0" fontId="12" fillId="5" borderId="27" xfId="0" applyFont="1" applyFill="1" applyBorder="1" applyAlignment="1">
      <alignment horizontal="center" vertical="center" wrapText="1"/>
    </xf>
    <xf numFmtId="0" fontId="12" fillId="5" borderId="28" xfId="0" applyFont="1" applyFill="1" applyBorder="1" applyAlignment="1">
      <alignment horizontal="center" vertical="center" wrapText="1"/>
    </xf>
    <xf numFmtId="0" fontId="12" fillId="5" borderId="29" xfId="0" applyFont="1" applyFill="1" applyBorder="1" applyAlignment="1">
      <alignment horizontal="center" vertical="center" wrapText="1"/>
    </xf>
    <xf numFmtId="9" fontId="3" fillId="2" borderId="74" xfId="0" applyNumberFormat="1" applyFont="1" applyFill="1" applyBorder="1" applyAlignment="1">
      <alignment horizontal="center" vertical="center"/>
    </xf>
    <xf numFmtId="9" fontId="3" fillId="2" borderId="61" xfId="0" applyNumberFormat="1" applyFont="1" applyFill="1" applyBorder="1" applyAlignment="1">
      <alignment horizontal="center" vertical="center" wrapText="1"/>
    </xf>
    <xf numFmtId="9" fontId="3" fillId="2" borderId="33" xfId="0" applyNumberFormat="1" applyFont="1" applyFill="1" applyBorder="1" applyAlignment="1">
      <alignment horizontal="center" vertical="center" wrapText="1"/>
    </xf>
    <xf numFmtId="9" fontId="56" fillId="2" borderId="32" xfId="0" applyNumberFormat="1" applyFont="1" applyFill="1" applyBorder="1" applyAlignment="1">
      <alignment horizontal="center" vertical="center"/>
    </xf>
    <xf numFmtId="9" fontId="56" fillId="2" borderId="31" xfId="0" applyNumberFormat="1" applyFont="1" applyFill="1" applyBorder="1" applyAlignment="1">
      <alignment horizontal="center" vertical="center"/>
    </xf>
    <xf numFmtId="9" fontId="58" fillId="20" borderId="32" xfId="0" applyNumberFormat="1" applyFont="1" applyFill="1" applyBorder="1" applyAlignment="1">
      <alignment horizontal="center" vertical="center" wrapText="1"/>
    </xf>
    <xf numFmtId="9" fontId="58" fillId="20" borderId="44" xfId="0" applyNumberFormat="1" applyFont="1" applyFill="1" applyBorder="1" applyAlignment="1">
      <alignment horizontal="center" vertical="center" wrapText="1"/>
    </xf>
    <xf numFmtId="9" fontId="58" fillId="20" borderId="31" xfId="0" applyNumberFormat="1" applyFont="1" applyFill="1" applyBorder="1" applyAlignment="1">
      <alignment horizontal="center" vertical="center" wrapText="1"/>
    </xf>
    <xf numFmtId="14" fontId="2" fillId="2" borderId="73" xfId="0" applyNumberFormat="1" applyFont="1" applyFill="1" applyBorder="1" applyAlignment="1">
      <alignment horizontal="center" vertical="center"/>
    </xf>
    <xf numFmtId="14" fontId="2" fillId="2" borderId="74" xfId="0" applyNumberFormat="1" applyFont="1" applyFill="1" applyBorder="1" applyAlignment="1">
      <alignment horizontal="center" vertical="center"/>
    </xf>
    <xf numFmtId="14" fontId="2" fillId="2" borderId="75" xfId="0" applyNumberFormat="1" applyFont="1" applyFill="1" applyBorder="1" applyAlignment="1">
      <alignment horizontal="center" vertical="center"/>
    </xf>
    <xf numFmtId="0" fontId="56" fillId="2" borderId="32" xfId="0" applyFont="1" applyFill="1" applyBorder="1" applyAlignment="1">
      <alignment horizontal="center" vertical="center"/>
    </xf>
    <xf numFmtId="0" fontId="56" fillId="2" borderId="44" xfId="0" applyFont="1" applyFill="1" applyBorder="1" applyAlignment="1">
      <alignment horizontal="center" vertical="center"/>
    </xf>
    <xf numFmtId="0" fontId="56" fillId="2" borderId="31" xfId="0" applyFont="1" applyFill="1" applyBorder="1" applyAlignment="1">
      <alignment horizontal="center" vertical="center"/>
    </xf>
    <xf numFmtId="0" fontId="4" fillId="4" borderId="32" xfId="0" applyFont="1" applyFill="1" applyBorder="1" applyAlignment="1">
      <alignment horizontal="center" vertical="center"/>
    </xf>
    <xf numFmtId="0" fontId="4" fillId="4" borderId="44" xfId="0" applyFont="1" applyFill="1" applyBorder="1" applyAlignment="1">
      <alignment horizontal="center" vertical="center"/>
    </xf>
    <xf numFmtId="0" fontId="4" fillId="4" borderId="31" xfId="0" applyFont="1" applyFill="1" applyBorder="1" applyAlignment="1">
      <alignment horizontal="center" vertical="center"/>
    </xf>
    <xf numFmtId="0" fontId="4" fillId="4" borderId="32"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31" xfId="0" applyFont="1" applyFill="1" applyBorder="1" applyAlignment="1">
      <alignment horizontal="center" vertical="center" wrapText="1"/>
    </xf>
    <xf numFmtId="0" fontId="58" fillId="20" borderId="32" xfId="0" applyFont="1" applyFill="1" applyBorder="1" applyAlignment="1">
      <alignment horizontal="center" vertical="center"/>
    </xf>
    <xf numFmtId="0" fontId="58" fillId="20" borderId="44" xfId="0" applyFont="1" applyFill="1" applyBorder="1" applyAlignment="1">
      <alignment horizontal="center" vertical="center"/>
    </xf>
    <xf numFmtId="0" fontId="58" fillId="20" borderId="31" xfId="0" applyFont="1" applyFill="1" applyBorder="1" applyAlignment="1">
      <alignment horizontal="center" vertical="center"/>
    </xf>
    <xf numFmtId="0" fontId="58" fillId="0" borderId="44" xfId="0" applyFont="1" applyBorder="1" applyAlignment="1">
      <alignment horizontal="center" vertical="center"/>
    </xf>
    <xf numFmtId="14" fontId="56" fillId="20" borderId="32" xfId="0" applyNumberFormat="1" applyFont="1" applyFill="1" applyBorder="1" applyAlignment="1">
      <alignment horizontal="center" vertical="center" wrapText="1"/>
    </xf>
    <xf numFmtId="14" fontId="56" fillId="20" borderId="44" xfId="0" applyNumberFormat="1" applyFont="1" applyFill="1" applyBorder="1" applyAlignment="1">
      <alignment horizontal="center" vertical="center" wrapText="1"/>
    </xf>
    <xf numFmtId="14" fontId="56" fillId="20" borderId="31" xfId="0" applyNumberFormat="1" applyFont="1" applyFill="1" applyBorder="1" applyAlignment="1">
      <alignment horizontal="center" vertical="center" wrapText="1"/>
    </xf>
    <xf numFmtId="0" fontId="56" fillId="2" borderId="32" xfId="0" applyFont="1" applyFill="1" applyBorder="1" applyAlignment="1">
      <alignment horizontal="center" vertical="center" wrapText="1"/>
    </xf>
    <xf numFmtId="0" fontId="56" fillId="2" borderId="44" xfId="0" applyFont="1" applyFill="1" applyBorder="1" applyAlignment="1">
      <alignment horizontal="center" vertical="center" wrapText="1"/>
    </xf>
    <xf numFmtId="0" fontId="56" fillId="2" borderId="31" xfId="0" applyFont="1" applyFill="1" applyBorder="1" applyAlignment="1">
      <alignment horizontal="center" vertical="center" wrapText="1"/>
    </xf>
    <xf numFmtId="9" fontId="56" fillId="2" borderId="32" xfId="0" applyNumberFormat="1" applyFont="1" applyFill="1" applyBorder="1" applyAlignment="1">
      <alignment horizontal="center" vertical="center" wrapText="1"/>
    </xf>
    <xf numFmtId="9" fontId="56" fillId="2" borderId="44" xfId="0" applyNumberFormat="1" applyFont="1" applyFill="1" applyBorder="1" applyAlignment="1">
      <alignment horizontal="center" vertical="center" wrapText="1"/>
    </xf>
    <xf numFmtId="9" fontId="56" fillId="2" borderId="31" xfId="0" applyNumberFormat="1" applyFont="1" applyFill="1" applyBorder="1" applyAlignment="1">
      <alignment horizontal="center" vertical="center" wrapText="1"/>
    </xf>
    <xf numFmtId="9" fontId="2" fillId="2" borderId="32" xfId="0" applyNumberFormat="1" applyFont="1" applyFill="1" applyBorder="1" applyAlignment="1">
      <alignment horizontal="center" vertical="center" wrapText="1"/>
    </xf>
    <xf numFmtId="9" fontId="2" fillId="2" borderId="31" xfId="0" applyNumberFormat="1" applyFont="1" applyFill="1" applyBorder="1" applyAlignment="1">
      <alignment horizontal="center" vertical="center" wrapText="1"/>
    </xf>
    <xf numFmtId="0" fontId="2" fillId="0" borderId="32" xfId="0" applyFont="1" applyBorder="1" applyAlignment="1">
      <alignment horizontal="center" vertical="center" wrapText="1"/>
    </xf>
    <xf numFmtId="0" fontId="2" fillId="0" borderId="31" xfId="0" applyFont="1" applyBorder="1" applyAlignment="1">
      <alignment horizontal="center" vertical="center" wrapText="1"/>
    </xf>
    <xf numFmtId="9" fontId="58" fillId="2" borderId="31" xfId="0" applyNumberFormat="1" applyFont="1" applyFill="1" applyBorder="1" applyAlignment="1">
      <alignment horizontal="center" vertical="center" wrapText="1"/>
    </xf>
    <xf numFmtId="9" fontId="58" fillId="2" borderId="30" xfId="0" applyNumberFormat="1" applyFont="1" applyFill="1" applyBorder="1" applyAlignment="1">
      <alignment horizontal="center" vertical="center" wrapText="1"/>
    </xf>
    <xf numFmtId="0" fontId="58" fillId="0" borderId="31" xfId="0" applyFont="1" applyBorder="1" applyAlignment="1">
      <alignment horizontal="center" vertical="center"/>
    </xf>
    <xf numFmtId="0" fontId="58" fillId="0" borderId="30" xfId="0" applyFont="1" applyBorder="1" applyAlignment="1">
      <alignment horizontal="center" vertical="center"/>
    </xf>
    <xf numFmtId="0" fontId="2" fillId="0" borderId="44" xfId="0" applyFont="1" applyBorder="1" applyAlignment="1">
      <alignment horizontal="center" vertical="center" wrapText="1"/>
    </xf>
    <xf numFmtId="0" fontId="2" fillId="0" borderId="62" xfId="0" applyFont="1" applyBorder="1" applyAlignment="1">
      <alignment horizontal="center" vertical="center" wrapText="1"/>
    </xf>
    <xf numFmtId="0" fontId="56" fillId="20" borderId="32" xfId="0" applyFont="1" applyFill="1" applyBorder="1" applyAlignment="1">
      <alignment horizontal="left" vertical="center" wrapText="1"/>
    </xf>
    <xf numFmtId="0" fontId="56" fillId="20" borderId="44" xfId="0" applyFont="1" applyFill="1" applyBorder="1" applyAlignment="1">
      <alignment horizontal="left" vertical="center" wrapText="1"/>
    </xf>
    <xf numFmtId="0" fontId="56" fillId="20" borderId="31" xfId="0" applyFont="1" applyFill="1" applyBorder="1" applyAlignment="1">
      <alignment horizontal="left" vertical="center" wrapText="1"/>
    </xf>
    <xf numFmtId="0" fontId="2" fillId="0" borderId="32" xfId="0" applyFont="1" applyBorder="1" applyAlignment="1">
      <alignment horizontal="center" vertical="top" wrapText="1"/>
    </xf>
    <xf numFmtId="0" fontId="2" fillId="0" borderId="44" xfId="0" applyFont="1" applyBorder="1" applyAlignment="1">
      <alignment horizontal="center" vertical="top" wrapText="1"/>
    </xf>
    <xf numFmtId="0" fontId="2" fillId="0" borderId="31" xfId="0" applyFont="1" applyBorder="1" applyAlignment="1">
      <alignment horizontal="center" vertical="top" wrapText="1"/>
    </xf>
    <xf numFmtId="0" fontId="2" fillId="0" borderId="67" xfId="0" applyFont="1" applyBorder="1" applyAlignment="1">
      <alignment horizontal="center" vertical="center" wrapText="1"/>
    </xf>
    <xf numFmtId="0" fontId="2" fillId="2" borderId="30" xfId="0" applyFont="1" applyFill="1" applyBorder="1" applyAlignment="1">
      <alignment horizontal="center" vertical="center" wrapText="1"/>
    </xf>
    <xf numFmtId="0" fontId="2" fillId="0" borderId="30" xfId="0" applyFont="1" applyBorder="1" applyAlignment="1">
      <alignment horizontal="center" vertical="center" wrapText="1"/>
    </xf>
    <xf numFmtId="0" fontId="2" fillId="0" borderId="30" xfId="0" applyFont="1" applyBorder="1" applyAlignment="1">
      <alignment horizontal="center" vertical="center"/>
    </xf>
    <xf numFmtId="0" fontId="4" fillId="0" borderId="28" xfId="0" applyFont="1" applyBorder="1"/>
    <xf numFmtId="0" fontId="4" fillId="0" borderId="29" xfId="0" applyFont="1" applyBorder="1"/>
    <xf numFmtId="0" fontId="11" fillId="5" borderId="27" xfId="0" applyFont="1" applyFill="1" applyBorder="1" applyAlignment="1">
      <alignment horizontal="center" vertical="center"/>
    </xf>
    <xf numFmtId="0" fontId="12" fillId="5" borderId="27" xfId="0" applyFont="1" applyFill="1" applyBorder="1" applyAlignment="1">
      <alignment horizontal="center" vertical="center"/>
    </xf>
    <xf numFmtId="0" fontId="13" fillId="7" borderId="59" xfId="0" applyFont="1" applyFill="1" applyBorder="1" applyAlignment="1">
      <alignment horizontal="center" vertical="center" wrapText="1"/>
    </xf>
    <xf numFmtId="0" fontId="13" fillId="7" borderId="60" xfId="0" applyFont="1" applyFill="1" applyBorder="1" applyAlignment="1">
      <alignment horizontal="center" vertical="center" wrapText="1"/>
    </xf>
    <xf numFmtId="0" fontId="13" fillId="7" borderId="34"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3" fillId="8" borderId="59" xfId="0" applyFont="1" applyFill="1" applyBorder="1" applyAlignment="1">
      <alignment horizontal="center" vertical="center" wrapText="1"/>
    </xf>
    <xf numFmtId="0" fontId="13" fillId="8" borderId="60" xfId="0" applyFont="1" applyFill="1" applyBorder="1" applyAlignment="1">
      <alignment horizontal="center" vertical="center" wrapText="1"/>
    </xf>
    <xf numFmtId="0" fontId="13" fillId="8" borderId="34" xfId="0" applyFont="1" applyFill="1" applyBorder="1" applyAlignment="1">
      <alignment horizontal="center" vertical="center" wrapText="1"/>
    </xf>
    <xf numFmtId="0" fontId="13" fillId="8" borderId="7" xfId="0" applyFont="1" applyFill="1" applyBorder="1" applyAlignment="1">
      <alignment horizontal="center" vertical="center" wrapText="1"/>
    </xf>
    <xf numFmtId="0" fontId="12" fillId="5" borderId="32" xfId="0" applyFont="1" applyFill="1" applyBorder="1" applyAlignment="1">
      <alignment horizontal="center" vertical="center" wrapText="1"/>
    </xf>
    <xf numFmtId="0" fontId="12" fillId="5" borderId="31" xfId="0" applyFont="1" applyFill="1" applyBorder="1" applyAlignment="1">
      <alignment horizontal="center" vertical="center" wrapText="1"/>
    </xf>
    <xf numFmtId="0" fontId="13" fillId="6" borderId="59" xfId="0" applyFont="1" applyFill="1" applyBorder="1" applyAlignment="1">
      <alignment horizontal="center" vertical="center" wrapText="1"/>
    </xf>
    <xf numFmtId="0" fontId="13" fillId="6" borderId="60" xfId="0" applyFont="1" applyFill="1" applyBorder="1" applyAlignment="1">
      <alignment horizontal="center" vertical="center" wrapText="1"/>
    </xf>
    <xf numFmtId="0" fontId="13" fillId="6" borderId="61" xfId="0" applyFont="1" applyFill="1" applyBorder="1" applyAlignment="1">
      <alignment horizontal="center" vertical="center" wrapText="1"/>
    </xf>
    <xf numFmtId="0" fontId="13" fillId="6" borderId="34"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33" xfId="0" applyFont="1" applyFill="1" applyBorder="1" applyAlignment="1">
      <alignment horizontal="center" vertical="center" wrapText="1"/>
    </xf>
    <xf numFmtId="0" fontId="13" fillId="8" borderId="61" xfId="0" applyFont="1" applyFill="1" applyBorder="1" applyAlignment="1">
      <alignment horizontal="center" vertical="center" wrapText="1"/>
    </xf>
    <xf numFmtId="0" fontId="13" fillId="8" borderId="33" xfId="0" applyFont="1" applyFill="1" applyBorder="1" applyAlignment="1">
      <alignment horizontal="center" vertical="center" wrapText="1"/>
    </xf>
    <xf numFmtId="0" fontId="2" fillId="0" borderId="32" xfId="0" applyFont="1" applyBorder="1" applyAlignment="1">
      <alignment horizontal="center" vertical="center"/>
    </xf>
    <xf numFmtId="0" fontId="2" fillId="0" borderId="44" xfId="0" applyFont="1" applyBorder="1" applyAlignment="1">
      <alignment horizontal="center" vertical="center"/>
    </xf>
    <xf numFmtId="0" fontId="2" fillId="0" borderId="31" xfId="0" applyFont="1" applyBorder="1" applyAlignment="1">
      <alignment horizontal="center" vertical="center"/>
    </xf>
    <xf numFmtId="0" fontId="6" fillId="2" borderId="32" xfId="0" applyFont="1" applyFill="1" applyBorder="1" applyAlignment="1">
      <alignment horizontal="center" vertical="center" wrapText="1"/>
    </xf>
    <xf numFmtId="0" fontId="6" fillId="2" borderId="44" xfId="0" applyFont="1" applyFill="1" applyBorder="1" applyAlignment="1">
      <alignment horizontal="center" vertical="center" wrapText="1"/>
    </xf>
    <xf numFmtId="0" fontId="74" fillId="0" borderId="32" xfId="0" applyFont="1" applyBorder="1" applyAlignment="1">
      <alignment horizontal="center" vertical="center" wrapText="1"/>
    </xf>
    <xf numFmtId="0" fontId="70" fillId="2" borderId="17" xfId="0" applyFont="1" applyFill="1" applyBorder="1" applyAlignment="1">
      <alignment horizontal="center"/>
    </xf>
    <xf numFmtId="0" fontId="71" fillId="0" borderId="18" xfId="0" applyFont="1" applyBorder="1"/>
    <xf numFmtId="0" fontId="70" fillId="2" borderId="15" xfId="0" applyFont="1" applyFill="1" applyBorder="1" applyAlignment="1">
      <alignment horizontal="center"/>
    </xf>
    <xf numFmtId="0" fontId="71" fillId="0" borderId="16" xfId="0" applyFont="1" applyBorder="1"/>
    <xf numFmtId="0" fontId="71" fillId="0" borderId="15" xfId="0" applyFont="1" applyBorder="1"/>
    <xf numFmtId="0" fontId="71" fillId="0" borderId="22" xfId="0" applyFont="1" applyBorder="1"/>
    <xf numFmtId="0" fontId="71" fillId="0" borderId="23" xfId="0" applyFont="1" applyBorder="1"/>
    <xf numFmtId="0" fontId="7" fillId="0" borderId="17" xfId="0" applyFont="1" applyBorder="1" applyAlignment="1">
      <alignment horizontal="center" vertical="center" wrapText="1"/>
    </xf>
    <xf numFmtId="0" fontId="4" fillId="0" borderId="19" xfId="0" applyFont="1" applyBorder="1"/>
    <xf numFmtId="0" fontId="4" fillId="0" borderId="18" xfId="0" applyFont="1" applyBorder="1"/>
    <xf numFmtId="0" fontId="7" fillId="0" borderId="15" xfId="0" applyFont="1" applyBorder="1" applyAlignment="1">
      <alignment horizontal="center" vertical="center" wrapText="1"/>
    </xf>
    <xf numFmtId="0" fontId="4" fillId="0" borderId="37" xfId="0" applyFont="1" applyBorder="1"/>
    <xf numFmtId="0" fontId="4" fillId="0" borderId="16" xfId="0" applyFont="1" applyBorder="1"/>
    <xf numFmtId="0" fontId="4" fillId="0" borderId="15" xfId="0" applyFont="1" applyBorder="1"/>
    <xf numFmtId="0" fontId="0" fillId="0" borderId="0" xfId="0"/>
    <xf numFmtId="0" fontId="4" fillId="0" borderId="22" xfId="0" applyFont="1" applyBorder="1"/>
    <xf numFmtId="0" fontId="4" fillId="0" borderId="24" xfId="0" applyFont="1" applyBorder="1"/>
    <xf numFmtId="0" fontId="4" fillId="0" borderId="23" xfId="0" applyFont="1" applyBorder="1"/>
    <xf numFmtId="0" fontId="8" fillId="0" borderId="1" xfId="0" applyFont="1" applyBorder="1" applyAlignment="1">
      <alignment horizontal="left" vertical="center"/>
    </xf>
    <xf numFmtId="0" fontId="4" fillId="0" borderId="3" xfId="0" applyFont="1" applyBorder="1"/>
    <xf numFmtId="0" fontId="8" fillId="0" borderId="20" xfId="0" applyFont="1" applyBorder="1" applyAlignment="1">
      <alignment horizontal="left" vertical="center"/>
    </xf>
    <xf numFmtId="0" fontId="4" fillId="0" borderId="21" xfId="0" applyFont="1" applyBorder="1"/>
    <xf numFmtId="0" fontId="8" fillId="0" borderId="25" xfId="0" applyFont="1" applyBorder="1" applyAlignment="1">
      <alignment horizontal="left" vertical="center"/>
    </xf>
    <xf numFmtId="0" fontId="4" fillId="0" borderId="26" xfId="0" applyFont="1" applyBorder="1"/>
    <xf numFmtId="0" fontId="12" fillId="5" borderId="32" xfId="0" applyFont="1" applyFill="1" applyBorder="1" applyAlignment="1">
      <alignment horizontal="center" vertical="center" textRotation="90"/>
    </xf>
    <xf numFmtId="0" fontId="12" fillId="5" borderId="31" xfId="0" applyFont="1" applyFill="1" applyBorder="1" applyAlignment="1">
      <alignment horizontal="center" vertical="center" textRotation="90"/>
    </xf>
    <xf numFmtId="0" fontId="2" fillId="0" borderId="82" xfId="0" applyFont="1" applyBorder="1" applyAlignment="1">
      <alignment horizontal="center" vertical="center"/>
    </xf>
    <xf numFmtId="0" fontId="75" fillId="2" borderId="31" xfId="0" applyFont="1" applyFill="1" applyBorder="1" applyAlignment="1">
      <alignment horizontal="center" vertical="center" wrapText="1"/>
    </xf>
    <xf numFmtId="0" fontId="56" fillId="2" borderId="30" xfId="0" applyFont="1" applyFill="1" applyBorder="1" applyAlignment="1">
      <alignment horizontal="center" vertical="center" wrapText="1"/>
    </xf>
    <xf numFmtId="9" fontId="2" fillId="2" borderId="44" xfId="0" applyNumberFormat="1" applyFont="1" applyFill="1" applyBorder="1" applyAlignment="1">
      <alignment horizontal="center" vertical="center" wrapText="1"/>
    </xf>
    <xf numFmtId="0" fontId="74" fillId="2" borderId="32" xfId="0" applyFont="1" applyFill="1" applyBorder="1" applyAlignment="1">
      <alignment horizontal="center" vertical="center" wrapText="1"/>
    </xf>
    <xf numFmtId="0" fontId="56" fillId="0" borderId="31" xfId="0" applyFont="1" applyBorder="1" applyAlignment="1">
      <alignment horizontal="center" vertical="center"/>
    </xf>
    <xf numFmtId="0" fontId="56" fillId="0" borderId="30" xfId="0" applyFont="1" applyBorder="1" applyAlignment="1">
      <alignment horizontal="center" vertical="center"/>
    </xf>
    <xf numFmtId="0" fontId="56" fillId="20" borderId="32" xfId="0" applyFont="1" applyFill="1" applyBorder="1" applyAlignment="1">
      <alignment horizontal="center" vertical="center" wrapText="1"/>
    </xf>
    <xf numFmtId="0" fontId="56" fillId="20" borderId="44" xfId="0" applyFont="1" applyFill="1" applyBorder="1" applyAlignment="1">
      <alignment horizontal="center" vertical="center" wrapText="1"/>
    </xf>
    <xf numFmtId="0" fontId="56" fillId="20" borderId="31" xfId="0" applyFont="1" applyFill="1" applyBorder="1" applyAlignment="1">
      <alignment horizontal="center" vertical="center" wrapText="1"/>
    </xf>
    <xf numFmtId="9" fontId="56" fillId="2" borderId="30" xfId="0" applyNumberFormat="1" applyFont="1" applyFill="1" applyBorder="1" applyAlignment="1">
      <alignment horizontal="center" vertical="center" wrapText="1"/>
    </xf>
    <xf numFmtId="9" fontId="56" fillId="0" borderId="31" xfId="0" applyNumberFormat="1" applyFont="1" applyBorder="1" applyAlignment="1">
      <alignment horizontal="center" vertical="center" wrapText="1"/>
    </xf>
    <xf numFmtId="9" fontId="56" fillId="0" borderId="30" xfId="0" applyNumberFormat="1" applyFont="1" applyBorder="1" applyAlignment="1">
      <alignment horizontal="center" vertical="center" wrapText="1"/>
    </xf>
    <xf numFmtId="0" fontId="58" fillId="0" borderId="31" xfId="0" applyFont="1" applyBorder="1" applyAlignment="1">
      <alignment horizontal="center" vertical="center" wrapText="1"/>
    </xf>
    <xf numFmtId="0" fontId="58" fillId="0" borderId="30" xfId="0" applyFont="1" applyBorder="1" applyAlignment="1">
      <alignment horizontal="center" vertical="center" wrapText="1"/>
    </xf>
    <xf numFmtId="0" fontId="58" fillId="26" borderId="32" xfId="0" applyFont="1" applyFill="1" applyBorder="1" applyAlignment="1">
      <alignment horizontal="center" vertical="center" wrapText="1"/>
    </xf>
    <xf numFmtId="0" fontId="58" fillId="26" borderId="44" xfId="0" applyFont="1" applyFill="1" applyBorder="1" applyAlignment="1">
      <alignment horizontal="center" vertical="center" wrapText="1"/>
    </xf>
    <xf numFmtId="0" fontId="58" fillId="26" borderId="31" xfId="0" applyFont="1" applyFill="1" applyBorder="1" applyAlignment="1">
      <alignment horizontal="center" vertical="center" wrapText="1"/>
    </xf>
    <xf numFmtId="9" fontId="56" fillId="20" borderId="32" xfId="0" applyNumberFormat="1" applyFont="1" applyFill="1" applyBorder="1" applyAlignment="1">
      <alignment horizontal="center" vertical="center" wrapText="1"/>
    </xf>
    <xf numFmtId="9" fontId="56" fillId="20" borderId="44" xfId="0" applyNumberFormat="1" applyFont="1" applyFill="1" applyBorder="1" applyAlignment="1">
      <alignment horizontal="center" vertical="center" wrapText="1"/>
    </xf>
    <xf numFmtId="9" fontId="56" fillId="20" borderId="31" xfId="0" applyNumberFormat="1" applyFont="1" applyFill="1" applyBorder="1" applyAlignment="1">
      <alignment horizontal="center" vertical="center" wrapText="1"/>
    </xf>
    <xf numFmtId="9" fontId="58" fillId="2" borderId="32" xfId="0" applyNumberFormat="1" applyFont="1" applyFill="1" applyBorder="1" applyAlignment="1">
      <alignment horizontal="center" vertical="center" wrapText="1"/>
    </xf>
    <xf numFmtId="9" fontId="58" fillId="2" borderId="44" xfId="0" applyNumberFormat="1" applyFont="1" applyFill="1" applyBorder="1" applyAlignment="1">
      <alignment horizontal="center" vertical="center" wrapText="1"/>
    </xf>
    <xf numFmtId="9" fontId="58" fillId="0" borderId="31" xfId="0" applyNumberFormat="1" applyFont="1" applyBorder="1" applyAlignment="1">
      <alignment horizontal="center" vertical="center" wrapText="1"/>
    </xf>
    <xf numFmtId="9" fontId="58" fillId="0" borderId="30" xfId="0" applyNumberFormat="1" applyFont="1" applyBorder="1" applyAlignment="1">
      <alignment horizontal="center" vertical="center" wrapText="1"/>
    </xf>
    <xf numFmtId="0" fontId="2" fillId="2" borderId="32" xfId="0" applyFont="1" applyFill="1" applyBorder="1" applyAlignment="1">
      <alignment horizontal="center" vertical="center" textRotation="90"/>
    </xf>
    <xf numFmtId="0" fontId="2" fillId="2" borderId="31" xfId="0" applyFont="1" applyFill="1" applyBorder="1" applyAlignment="1">
      <alignment horizontal="center" vertical="center" textRotation="90"/>
    </xf>
    <xf numFmtId="9" fontId="56" fillId="2" borderId="32" xfId="1" applyFont="1" applyFill="1" applyBorder="1" applyAlignment="1">
      <alignment horizontal="center" vertical="center"/>
    </xf>
    <xf numFmtId="9" fontId="56" fillId="2" borderId="31" xfId="1" applyFont="1" applyFill="1" applyBorder="1" applyAlignment="1">
      <alignment horizontal="center" vertical="center"/>
    </xf>
    <xf numFmtId="14" fontId="2" fillId="2" borderId="32" xfId="0" applyNumberFormat="1" applyFont="1" applyFill="1" applyBorder="1" applyAlignment="1">
      <alignment horizontal="center" vertical="center" wrapText="1"/>
    </xf>
    <xf numFmtId="14" fontId="2" fillId="2" borderId="44" xfId="0" applyNumberFormat="1" applyFont="1" applyFill="1" applyBorder="1" applyAlignment="1">
      <alignment horizontal="center" vertical="center" wrapText="1"/>
    </xf>
    <xf numFmtId="14" fontId="2" fillId="2" borderId="31" xfId="0" applyNumberFormat="1" applyFont="1" applyFill="1" applyBorder="1" applyAlignment="1">
      <alignment horizontal="center" vertical="center" wrapText="1"/>
    </xf>
    <xf numFmtId="9" fontId="56" fillId="0" borderId="32" xfId="0" applyNumberFormat="1" applyFont="1" applyBorder="1" applyAlignment="1">
      <alignment horizontal="center" vertical="center" wrapText="1"/>
    </xf>
    <xf numFmtId="9" fontId="3" fillId="2" borderId="33" xfId="0" applyNumberFormat="1" applyFont="1" applyFill="1" applyBorder="1" applyAlignment="1">
      <alignment horizontal="center" vertical="center"/>
    </xf>
    <xf numFmtId="1" fontId="2" fillId="2" borderId="66" xfId="0" applyNumberFormat="1" applyFont="1" applyFill="1" applyBorder="1" applyAlignment="1">
      <alignment horizontal="center" vertical="center" wrapText="1"/>
    </xf>
    <xf numFmtId="0" fontId="56" fillId="0" borderId="32" xfId="0" applyFont="1" applyBorder="1" applyAlignment="1">
      <alignment horizontal="center" vertical="center" wrapText="1"/>
    </xf>
    <xf numFmtId="0" fontId="56" fillId="0" borderId="44" xfId="0" applyFont="1" applyBorder="1" applyAlignment="1">
      <alignment horizontal="center" vertical="center" wrapText="1"/>
    </xf>
    <xf numFmtId="0" fontId="56" fillId="0" borderId="31" xfId="0" applyFont="1" applyBorder="1" applyAlignment="1">
      <alignment horizontal="center" vertical="center" wrapText="1"/>
    </xf>
    <xf numFmtId="14" fontId="56" fillId="0" borderId="32" xfId="0" applyNumberFormat="1" applyFont="1" applyBorder="1" applyAlignment="1">
      <alignment horizontal="center" vertical="center" wrapText="1"/>
    </xf>
    <xf numFmtId="14" fontId="56" fillId="0" borderId="44" xfId="0" applyNumberFormat="1" applyFont="1" applyBorder="1" applyAlignment="1">
      <alignment horizontal="center" vertical="center" wrapText="1"/>
    </xf>
    <xf numFmtId="14" fontId="56" fillId="0" borderId="31" xfId="0" applyNumberFormat="1" applyFont="1" applyBorder="1" applyAlignment="1">
      <alignment horizontal="center" vertical="center" wrapText="1"/>
    </xf>
    <xf numFmtId="9" fontId="56" fillId="2" borderId="32" xfId="0" applyNumberFormat="1" applyFont="1" applyFill="1" applyBorder="1" applyAlignment="1">
      <alignment horizontal="center" vertical="top" wrapText="1"/>
    </xf>
    <xf numFmtId="9" fontId="56" fillId="2" borderId="44" xfId="0" applyNumberFormat="1" applyFont="1" applyFill="1" applyBorder="1" applyAlignment="1">
      <alignment horizontal="center" vertical="top" wrapText="1"/>
    </xf>
    <xf numFmtId="9" fontId="56" fillId="2" borderId="31" xfId="0" applyNumberFormat="1" applyFont="1" applyFill="1" applyBorder="1" applyAlignment="1">
      <alignment horizontal="center" vertical="top" wrapText="1"/>
    </xf>
    <xf numFmtId="0" fontId="2" fillId="0" borderId="64" xfId="0" applyFont="1" applyBorder="1" applyAlignment="1">
      <alignment horizontal="center" vertical="center"/>
    </xf>
    <xf numFmtId="0" fontId="2" fillId="0" borderId="72" xfId="0" applyFont="1" applyBorder="1" applyAlignment="1">
      <alignment horizontal="center" vertical="center" wrapText="1"/>
    </xf>
    <xf numFmtId="0" fontId="16" fillId="0" borderId="64" xfId="0" applyFont="1" applyBorder="1" applyAlignment="1">
      <alignment horizontal="center" vertical="center" wrapText="1"/>
    </xf>
    <xf numFmtId="0" fontId="58" fillId="26" borderId="32" xfId="0" applyFont="1" applyFill="1" applyBorder="1" applyAlignment="1">
      <alignment horizontal="center" vertical="center"/>
    </xf>
    <xf numFmtId="0" fontId="58" fillId="26" borderId="44" xfId="0" applyFont="1" applyFill="1" applyBorder="1" applyAlignment="1">
      <alignment horizontal="center" vertical="center"/>
    </xf>
    <xf numFmtId="0" fontId="58" fillId="26" borderId="31" xfId="0" applyFont="1" applyFill="1" applyBorder="1" applyAlignment="1">
      <alignment horizontal="center" vertical="center"/>
    </xf>
    <xf numFmtId="9" fontId="3" fillId="2" borderId="65" xfId="0" applyNumberFormat="1" applyFont="1" applyFill="1" applyBorder="1" applyAlignment="1">
      <alignment horizontal="center" vertical="center"/>
    </xf>
    <xf numFmtId="9" fontId="3" fillId="2" borderId="67" xfId="0" applyNumberFormat="1" applyFont="1" applyFill="1" applyBorder="1" applyAlignment="1">
      <alignment horizontal="center" vertical="center"/>
    </xf>
    <xf numFmtId="9" fontId="58" fillId="2" borderId="74" xfId="0" applyNumberFormat="1" applyFont="1" applyFill="1" applyBorder="1" applyAlignment="1">
      <alignment horizontal="center" vertical="center"/>
    </xf>
    <xf numFmtId="1" fontId="56" fillId="2" borderId="65" xfId="0" applyNumberFormat="1" applyFont="1" applyFill="1" applyBorder="1" applyAlignment="1">
      <alignment horizontal="center" vertical="center" wrapText="1"/>
    </xf>
    <xf numFmtId="1" fontId="56" fillId="2" borderId="66" xfId="0" applyNumberFormat="1" applyFont="1" applyFill="1" applyBorder="1" applyAlignment="1">
      <alignment horizontal="center" vertical="center" wrapText="1"/>
    </xf>
    <xf numFmtId="165" fontId="56" fillId="0" borderId="32" xfId="0" applyNumberFormat="1" applyFont="1" applyBorder="1" applyAlignment="1">
      <alignment horizontal="center" vertical="center" wrapText="1"/>
    </xf>
    <xf numFmtId="165" fontId="56" fillId="0" borderId="31" xfId="0" applyNumberFormat="1" applyFont="1" applyBorder="1" applyAlignment="1">
      <alignment horizontal="center" vertical="center" wrapText="1"/>
    </xf>
    <xf numFmtId="165" fontId="56" fillId="2" borderId="32" xfId="0" applyNumberFormat="1" applyFont="1" applyFill="1" applyBorder="1" applyAlignment="1">
      <alignment horizontal="center" vertical="center" wrapText="1"/>
    </xf>
    <xf numFmtId="165" fontId="56" fillId="2" borderId="31" xfId="0" applyNumberFormat="1" applyFont="1" applyFill="1" applyBorder="1" applyAlignment="1">
      <alignment horizontal="center" vertical="center" wrapText="1"/>
    </xf>
    <xf numFmtId="0" fontId="14" fillId="20" borderId="32" xfId="0" applyFont="1" applyFill="1" applyBorder="1" applyAlignment="1">
      <alignment horizontal="center" vertical="center"/>
    </xf>
    <xf numFmtId="0" fontId="14" fillId="20" borderId="44" xfId="0" applyFont="1" applyFill="1" applyBorder="1" applyAlignment="1">
      <alignment horizontal="center" vertical="center"/>
    </xf>
    <xf numFmtId="0" fontId="14" fillId="20" borderId="31" xfId="0" applyFont="1" applyFill="1" applyBorder="1" applyAlignment="1">
      <alignment horizontal="center" vertical="center"/>
    </xf>
    <xf numFmtId="0" fontId="14" fillId="20" borderId="32" xfId="0" applyFont="1" applyFill="1" applyBorder="1" applyAlignment="1">
      <alignment horizontal="center" vertical="center" wrapText="1"/>
    </xf>
    <xf numFmtId="0" fontId="14" fillId="20" borderId="44" xfId="0" applyFont="1" applyFill="1" applyBorder="1" applyAlignment="1">
      <alignment horizontal="center" vertical="center" wrapText="1"/>
    </xf>
    <xf numFmtId="0" fontId="14" fillId="20" borderId="31" xfId="0" applyFont="1" applyFill="1" applyBorder="1" applyAlignment="1">
      <alignment horizontal="center" vertical="center" wrapText="1"/>
    </xf>
    <xf numFmtId="9" fontId="14" fillId="20" borderId="32" xfId="0" applyNumberFormat="1" applyFont="1" applyFill="1" applyBorder="1" applyAlignment="1">
      <alignment horizontal="center" vertical="center"/>
    </xf>
    <xf numFmtId="9" fontId="14" fillId="20" borderId="44" xfId="0" applyNumberFormat="1" applyFont="1" applyFill="1" applyBorder="1" applyAlignment="1">
      <alignment horizontal="center" vertical="center"/>
    </xf>
    <xf numFmtId="9" fontId="14" fillId="20" borderId="31" xfId="0" applyNumberFormat="1" applyFont="1" applyFill="1" applyBorder="1" applyAlignment="1">
      <alignment horizontal="center" vertical="center"/>
    </xf>
    <xf numFmtId="14" fontId="14" fillId="20" borderId="32" xfId="0" applyNumberFormat="1" applyFont="1" applyFill="1" applyBorder="1" applyAlignment="1">
      <alignment horizontal="center" vertical="center"/>
    </xf>
    <xf numFmtId="0" fontId="14" fillId="0" borderId="32" xfId="0" applyFont="1" applyBorder="1" applyAlignment="1">
      <alignment horizontal="center" vertical="center"/>
    </xf>
    <xf numFmtId="0" fontId="14" fillId="0" borderId="44" xfId="0" applyFont="1" applyBorder="1" applyAlignment="1">
      <alignment horizontal="center" vertical="center"/>
    </xf>
    <xf numFmtId="0" fontId="14" fillId="0" borderId="31" xfId="0" applyFont="1" applyBorder="1" applyAlignment="1">
      <alignment horizontal="center" vertical="center"/>
    </xf>
    <xf numFmtId="0" fontId="14" fillId="0" borderId="32" xfId="0" applyFont="1" applyBorder="1" applyAlignment="1">
      <alignment horizontal="center" vertical="center" wrapText="1"/>
    </xf>
    <xf numFmtId="0" fontId="14" fillId="20" borderId="66" xfId="0" applyFont="1" applyFill="1" applyBorder="1" applyAlignment="1">
      <alignment horizontal="center" vertical="center"/>
    </xf>
    <xf numFmtId="0" fontId="14" fillId="20" borderId="67" xfId="0" applyFont="1" applyFill="1" applyBorder="1" applyAlignment="1">
      <alignment horizontal="center" vertical="center"/>
    </xf>
    <xf numFmtId="0" fontId="14" fillId="0" borderId="66" xfId="0" applyFont="1" applyBorder="1" applyAlignment="1">
      <alignment horizontal="center" vertical="center"/>
    </xf>
    <xf numFmtId="0" fontId="14" fillId="0" borderId="67" xfId="0" applyFont="1" applyBorder="1" applyAlignment="1">
      <alignment horizontal="center" vertical="center"/>
    </xf>
    <xf numFmtId="9" fontId="14" fillId="0" borderId="69" xfId="0" applyNumberFormat="1" applyFont="1" applyBorder="1" applyAlignment="1">
      <alignment horizontal="center" vertical="center"/>
    </xf>
    <xf numFmtId="0" fontId="14" fillId="0" borderId="70" xfId="0" applyFont="1" applyBorder="1" applyAlignment="1">
      <alignment horizontal="center" vertical="center"/>
    </xf>
    <xf numFmtId="0" fontId="14" fillId="0" borderId="44" xfId="0" applyFont="1" applyBorder="1" applyAlignment="1">
      <alignment horizontal="center" vertical="center" wrapText="1"/>
    </xf>
    <xf numFmtId="14" fontId="14" fillId="0" borderId="44" xfId="0" applyNumberFormat="1" applyFont="1" applyBorder="1" applyAlignment="1">
      <alignment horizontal="center" vertical="center"/>
    </xf>
    <xf numFmtId="0" fontId="14" fillId="0" borderId="31" xfId="0" applyFont="1" applyBorder="1" applyAlignment="1">
      <alignment horizontal="center" vertical="center" wrapText="1"/>
    </xf>
    <xf numFmtId="9" fontId="14" fillId="0" borderId="32" xfId="0" applyNumberFormat="1" applyFont="1" applyBorder="1" applyAlignment="1">
      <alignment horizontal="center" vertical="center" wrapText="1"/>
    </xf>
    <xf numFmtId="14" fontId="14" fillId="0" borderId="32" xfId="0" applyNumberFormat="1" applyFont="1" applyBorder="1" applyAlignment="1">
      <alignment horizontal="center" vertical="center" wrapText="1"/>
    </xf>
    <xf numFmtId="14" fontId="14" fillId="0" borderId="31" xfId="0" applyNumberFormat="1" applyFont="1" applyBorder="1" applyAlignment="1">
      <alignment horizontal="center" vertical="center" wrapText="1"/>
    </xf>
    <xf numFmtId="14" fontId="14" fillId="0" borderId="32" xfId="0" applyNumberFormat="1" applyFont="1" applyBorder="1" applyAlignment="1">
      <alignment horizontal="center" vertical="center"/>
    </xf>
    <xf numFmtId="14" fontId="14" fillId="0" borderId="31" xfId="0" applyNumberFormat="1" applyFont="1" applyBorder="1" applyAlignment="1">
      <alignment horizontal="center" vertical="center"/>
    </xf>
    <xf numFmtId="9" fontId="14" fillId="0" borderId="32" xfId="0" applyNumberFormat="1" applyFont="1" applyBorder="1" applyAlignment="1">
      <alignment horizontal="center" vertical="center"/>
    </xf>
    <xf numFmtId="0" fontId="14" fillId="0" borderId="65" xfId="0" applyFont="1" applyBorder="1" applyAlignment="1">
      <alignment horizontal="center" vertical="center"/>
    </xf>
    <xf numFmtId="9" fontId="14" fillId="0" borderId="68" xfId="0" applyNumberFormat="1" applyFont="1" applyBorder="1" applyAlignment="1">
      <alignment horizontal="center" vertical="center"/>
    </xf>
    <xf numFmtId="0" fontId="14" fillId="20" borderId="65" xfId="0" applyFont="1" applyFill="1" applyBorder="1" applyAlignment="1">
      <alignment horizontal="center" vertical="center"/>
    </xf>
    <xf numFmtId="14" fontId="14" fillId="0" borderId="44" xfId="0" applyNumberFormat="1" applyFont="1" applyBorder="1" applyAlignment="1">
      <alignment horizontal="center" vertical="center" wrapText="1"/>
    </xf>
    <xf numFmtId="0" fontId="60" fillId="20" borderId="73" xfId="0" applyFont="1" applyFill="1" applyBorder="1" applyAlignment="1">
      <alignment horizontal="center" vertical="center" wrapText="1"/>
    </xf>
    <xf numFmtId="0" fontId="60" fillId="20" borderId="74" xfId="0" applyFont="1" applyFill="1" applyBorder="1" applyAlignment="1">
      <alignment horizontal="center" vertical="center" wrapText="1"/>
    </xf>
    <xf numFmtId="0" fontId="60" fillId="20" borderId="84" xfId="0" applyFont="1" applyFill="1" applyBorder="1" applyAlignment="1">
      <alignment horizontal="center" vertical="center" wrapText="1"/>
    </xf>
    <xf numFmtId="0" fontId="14" fillId="0" borderId="32" xfId="0" applyFont="1" applyBorder="1" applyAlignment="1">
      <alignment horizontal="center"/>
    </xf>
    <xf numFmtId="0" fontId="14" fillId="0" borderId="44" xfId="0" applyFont="1" applyBorder="1" applyAlignment="1">
      <alignment horizontal="center"/>
    </xf>
    <xf numFmtId="0" fontId="14" fillId="0" borderId="31" xfId="0" applyFont="1" applyBorder="1" applyAlignment="1">
      <alignment horizontal="center"/>
    </xf>
    <xf numFmtId="0" fontId="14" fillId="0" borderId="72" xfId="0" applyFont="1" applyBorder="1" applyAlignment="1">
      <alignment horizontal="center"/>
    </xf>
    <xf numFmtId="0" fontId="4" fillId="0" borderId="32"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31" xfId="0" applyFont="1" applyBorder="1" applyAlignment="1">
      <alignment horizontal="center" vertical="center" wrapText="1"/>
    </xf>
    <xf numFmtId="9" fontId="56" fillId="0" borderId="72" xfId="0" applyNumberFormat="1" applyFont="1" applyBorder="1" applyAlignment="1">
      <alignment horizontal="center" vertical="center" wrapText="1"/>
    </xf>
    <xf numFmtId="0" fontId="60" fillId="20" borderId="83" xfId="0" applyFont="1" applyFill="1" applyBorder="1" applyAlignment="1">
      <alignment horizontal="center" vertical="center" wrapText="1"/>
    </xf>
    <xf numFmtId="0" fontId="60" fillId="20" borderId="66" xfId="0" applyFont="1" applyFill="1" applyBorder="1" applyAlignment="1">
      <alignment horizontal="center" vertical="center" wrapText="1"/>
    </xf>
    <xf numFmtId="0" fontId="60" fillId="20" borderId="67" xfId="0" applyFont="1" applyFill="1" applyBorder="1" applyAlignment="1">
      <alignment horizontal="center" vertical="center" wrapText="1"/>
    </xf>
    <xf numFmtId="0" fontId="60" fillId="20" borderId="85" xfId="0" applyFont="1" applyFill="1" applyBorder="1" applyAlignment="1">
      <alignment horizontal="center" vertical="center" wrapText="1"/>
    </xf>
    <xf numFmtId="0" fontId="60" fillId="20" borderId="86" xfId="0" applyFont="1" applyFill="1" applyBorder="1" applyAlignment="1">
      <alignment horizontal="center" vertical="center" wrapText="1"/>
    </xf>
    <xf numFmtId="0" fontId="60" fillId="20" borderId="79" xfId="0" applyFont="1" applyFill="1" applyBorder="1" applyAlignment="1">
      <alignment horizontal="center" vertical="center" wrapText="1"/>
    </xf>
    <xf numFmtId="0" fontId="60" fillId="20" borderId="30" xfId="0" applyFont="1" applyFill="1" applyBorder="1" applyAlignment="1">
      <alignment horizontal="center" vertical="center" wrapText="1"/>
    </xf>
    <xf numFmtId="9" fontId="56" fillId="20" borderId="30" xfId="0" applyNumberFormat="1" applyFont="1" applyFill="1" applyBorder="1" applyAlignment="1">
      <alignment horizontal="center" vertical="center" wrapText="1"/>
    </xf>
    <xf numFmtId="0" fontId="61" fillId="20" borderId="30" xfId="0" applyFont="1" applyFill="1" applyBorder="1" applyAlignment="1">
      <alignment horizontal="center" vertical="center" wrapText="1"/>
    </xf>
    <xf numFmtId="9" fontId="4" fillId="4" borderId="32" xfId="0" applyNumberFormat="1" applyFont="1" applyFill="1" applyBorder="1" applyAlignment="1">
      <alignment horizontal="center" vertical="center"/>
    </xf>
    <xf numFmtId="9" fontId="4" fillId="4" borderId="44" xfId="0" applyNumberFormat="1" applyFont="1" applyFill="1" applyBorder="1" applyAlignment="1">
      <alignment horizontal="center" vertical="center"/>
    </xf>
    <xf numFmtId="9" fontId="4" fillId="4" borderId="31" xfId="0" applyNumberFormat="1" applyFont="1" applyFill="1" applyBorder="1" applyAlignment="1">
      <alignment horizontal="center" vertical="center"/>
    </xf>
    <xf numFmtId="9" fontId="56" fillId="20" borderId="65" xfId="0" applyNumberFormat="1" applyFont="1" applyFill="1" applyBorder="1" applyAlignment="1">
      <alignment horizontal="left" vertical="center" wrapText="1"/>
    </xf>
    <xf numFmtId="9" fontId="56" fillId="20" borderId="66" xfId="0" applyNumberFormat="1" applyFont="1" applyFill="1" applyBorder="1" applyAlignment="1">
      <alignment horizontal="left" vertical="center" wrapText="1"/>
    </xf>
    <xf numFmtId="9" fontId="56" fillId="20" borderId="67" xfId="0" applyNumberFormat="1" applyFont="1" applyFill="1" applyBorder="1" applyAlignment="1">
      <alignment horizontal="left" vertical="center" wrapText="1"/>
    </xf>
    <xf numFmtId="14" fontId="14" fillId="20" borderId="73" xfId="0" applyNumberFormat="1" applyFont="1" applyFill="1" applyBorder="1" applyAlignment="1">
      <alignment horizontal="center" vertical="center"/>
    </xf>
    <xf numFmtId="14" fontId="14" fillId="20" borderId="75" xfId="0" applyNumberFormat="1" applyFont="1" applyFill="1" applyBorder="1" applyAlignment="1">
      <alignment horizontal="center" vertical="center"/>
    </xf>
    <xf numFmtId="9" fontId="14" fillId="20" borderId="68" xfId="0" applyNumberFormat="1" applyFont="1" applyFill="1" applyBorder="1" applyAlignment="1">
      <alignment horizontal="center" vertical="center"/>
    </xf>
    <xf numFmtId="9" fontId="14" fillId="20" borderId="70" xfId="0" applyNumberFormat="1" applyFont="1" applyFill="1" applyBorder="1" applyAlignment="1">
      <alignment horizontal="center" vertical="center"/>
    </xf>
    <xf numFmtId="0" fontId="18" fillId="22" borderId="65" xfId="0" applyFont="1" applyFill="1" applyBorder="1" applyAlignment="1">
      <alignment horizontal="center" vertical="center"/>
    </xf>
    <xf numFmtId="0" fontId="18" fillId="22" borderId="66" xfId="0" applyFont="1" applyFill="1" applyBorder="1" applyAlignment="1">
      <alignment horizontal="center" vertical="center"/>
    </xf>
    <xf numFmtId="0" fontId="18" fillId="22" borderId="67" xfId="0" applyFont="1" applyFill="1" applyBorder="1" applyAlignment="1">
      <alignment horizontal="center" vertical="center"/>
    </xf>
    <xf numFmtId="0" fontId="19" fillId="21" borderId="65" xfId="0" applyFont="1" applyFill="1" applyBorder="1" applyAlignment="1">
      <alignment horizontal="center" wrapText="1"/>
    </xf>
    <xf numFmtId="0" fontId="19" fillId="21" borderId="66" xfId="0" applyFont="1" applyFill="1" applyBorder="1" applyAlignment="1">
      <alignment horizontal="center"/>
    </xf>
    <xf numFmtId="0" fontId="19" fillId="21" borderId="67" xfId="0" applyFont="1" applyFill="1" applyBorder="1" applyAlignment="1">
      <alignment horizontal="center"/>
    </xf>
    <xf numFmtId="0" fontId="19" fillId="21" borderId="65" xfId="0" applyFont="1" applyFill="1" applyBorder="1" applyAlignment="1">
      <alignment horizontal="center" vertical="center" wrapText="1"/>
    </xf>
    <xf numFmtId="0" fontId="19" fillId="21" borderId="66" xfId="0" applyFont="1" applyFill="1" applyBorder="1" applyAlignment="1">
      <alignment horizontal="center" vertical="center"/>
    </xf>
    <xf numFmtId="0" fontId="19" fillId="21" borderId="67" xfId="0" applyFont="1" applyFill="1" applyBorder="1" applyAlignment="1">
      <alignment horizontal="center" vertical="center"/>
    </xf>
    <xf numFmtId="0" fontId="19" fillId="21" borderId="65" xfId="0" applyFont="1" applyFill="1" applyBorder="1" applyAlignment="1">
      <alignment horizontal="center" vertical="center"/>
    </xf>
    <xf numFmtId="0" fontId="74" fillId="20" borderId="64" xfId="0" applyFont="1" applyFill="1" applyBorder="1" applyAlignment="1">
      <alignment horizontal="center" vertical="center" wrapText="1"/>
    </xf>
    <xf numFmtId="0" fontId="74" fillId="20" borderId="64" xfId="0" applyFont="1" applyFill="1" applyBorder="1" applyAlignment="1">
      <alignment horizontal="center" vertical="center"/>
    </xf>
    <xf numFmtId="9" fontId="74" fillId="20" borderId="64" xfId="0" applyNumberFormat="1" applyFont="1" applyFill="1" applyBorder="1" applyAlignment="1">
      <alignment horizontal="center" vertical="center"/>
    </xf>
    <xf numFmtId="0" fontId="75" fillId="20" borderId="64" xfId="0" applyFont="1" applyFill="1" applyBorder="1" applyAlignment="1">
      <alignment horizontal="center" vertical="center" wrapText="1"/>
    </xf>
    <xf numFmtId="14" fontId="74" fillId="20" borderId="64" xfId="0" applyNumberFormat="1" applyFont="1" applyFill="1" applyBorder="1" applyAlignment="1">
      <alignment horizontal="center" vertical="center"/>
    </xf>
    <xf numFmtId="14" fontId="74" fillId="20" borderId="65" xfId="0" applyNumberFormat="1" applyFont="1" applyFill="1" applyBorder="1" applyAlignment="1">
      <alignment horizontal="center" vertical="center"/>
    </xf>
    <xf numFmtId="14" fontId="74" fillId="20" borderId="67" xfId="0" applyNumberFormat="1" applyFont="1" applyFill="1" applyBorder="1" applyAlignment="1">
      <alignment horizontal="center" vertical="center"/>
    </xf>
    <xf numFmtId="9" fontId="15" fillId="0" borderId="65" xfId="0" applyNumberFormat="1" applyFont="1" applyBorder="1" applyAlignment="1">
      <alignment horizontal="center" vertical="center" wrapText="1"/>
    </xf>
    <xf numFmtId="9" fontId="15" fillId="0" borderId="66" xfId="0" applyNumberFormat="1" applyFont="1" applyBorder="1" applyAlignment="1">
      <alignment horizontal="center" vertical="center" wrapText="1"/>
    </xf>
    <xf numFmtId="9" fontId="15" fillId="0" borderId="67" xfId="0" applyNumberFormat="1" applyFont="1" applyBorder="1" applyAlignment="1">
      <alignment horizontal="center" vertical="center" wrapText="1"/>
    </xf>
    <xf numFmtId="0" fontId="14" fillId="0" borderId="65" xfId="0" applyFont="1" applyBorder="1" applyAlignment="1">
      <alignment horizontal="center" vertical="center" wrapText="1"/>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9" fontId="14" fillId="0" borderId="65" xfId="0" applyNumberFormat="1" applyFont="1" applyBorder="1" applyAlignment="1">
      <alignment horizontal="center" vertical="center" wrapText="1"/>
    </xf>
    <xf numFmtId="9" fontId="14" fillId="0" borderId="66" xfId="0" applyNumberFormat="1" applyFont="1" applyBorder="1" applyAlignment="1">
      <alignment horizontal="center" vertical="center" wrapText="1"/>
    </xf>
    <xf numFmtId="9" fontId="14" fillId="0" borderId="67" xfId="0" applyNumberFormat="1" applyFont="1" applyBorder="1" applyAlignment="1">
      <alignment horizontal="center" vertical="center" wrapText="1"/>
    </xf>
    <xf numFmtId="14" fontId="74" fillId="20" borderId="66" xfId="0" applyNumberFormat="1" applyFont="1" applyFill="1" applyBorder="1" applyAlignment="1">
      <alignment horizontal="center" vertical="center"/>
    </xf>
    <xf numFmtId="0" fontId="2" fillId="2" borderId="15" xfId="0" applyFont="1" applyFill="1" applyBorder="1" applyAlignment="1">
      <alignment horizontal="left" vertical="top" wrapText="1"/>
    </xf>
    <xf numFmtId="0" fontId="3" fillId="3" borderId="1" xfId="0" applyFont="1" applyFill="1" applyBorder="1" applyAlignment="1">
      <alignment horizontal="center" vertical="center" wrapText="1"/>
    </xf>
    <xf numFmtId="0" fontId="4" fillId="0" borderId="2" xfId="0" applyFont="1" applyBorder="1"/>
    <xf numFmtId="0" fontId="2" fillId="0" borderId="6" xfId="0" quotePrefix="1" applyFont="1" applyBorder="1" applyAlignment="1">
      <alignment horizontal="left" vertical="center" wrapText="1"/>
    </xf>
    <xf numFmtId="0" fontId="4" fillId="0" borderId="7" xfId="0" applyFont="1" applyBorder="1"/>
    <xf numFmtId="0" fontId="4" fillId="0" borderId="8" xfId="0" applyFont="1" applyBorder="1"/>
    <xf numFmtId="0" fontId="5" fillId="2" borderId="4" xfId="0" quotePrefix="1" applyFont="1" applyFill="1" applyBorder="1" applyAlignment="1">
      <alignment horizontal="left" vertical="center" wrapText="1"/>
    </xf>
    <xf numFmtId="0" fontId="4" fillId="0" borderId="60" xfId="0" applyFont="1" applyBorder="1"/>
    <xf numFmtId="0" fontId="4" fillId="0" borderId="5" xfId="0" applyFont="1" applyBorder="1"/>
    <xf numFmtId="0" fontId="2" fillId="2" borderId="6" xfId="0" quotePrefix="1" applyFont="1" applyFill="1" applyBorder="1" applyAlignment="1">
      <alignment horizontal="left" vertical="center" wrapText="1"/>
    </xf>
    <xf numFmtId="0" fontId="2" fillId="0" borderId="15" xfId="0" applyFont="1" applyBorder="1" applyAlignment="1">
      <alignment horizontal="left" vertical="top" wrapText="1"/>
    </xf>
    <xf numFmtId="0" fontId="22" fillId="0" borderId="0" xfId="0" applyFont="1" applyAlignment="1">
      <alignment horizontal="center" vertical="center"/>
    </xf>
    <xf numFmtId="0" fontId="28" fillId="0" borderId="0" xfId="0" applyFont="1" applyAlignment="1">
      <alignment horizontal="center" vertical="center"/>
    </xf>
    <xf numFmtId="0" fontId="39" fillId="2" borderId="37" xfId="0" applyFont="1" applyFill="1" applyBorder="1" applyAlignment="1">
      <alignment horizontal="left" vertical="center" wrapText="1"/>
    </xf>
    <xf numFmtId="0" fontId="37" fillId="16" borderId="32" xfId="0" applyFont="1" applyFill="1" applyBorder="1" applyAlignment="1">
      <alignment horizontal="center" vertical="center" wrapText="1" readingOrder="1"/>
    </xf>
    <xf numFmtId="0" fontId="4" fillId="0" borderId="31" xfId="0" applyFont="1" applyBorder="1"/>
    <xf numFmtId="0" fontId="4" fillId="0" borderId="51" xfId="0" applyFont="1" applyBorder="1"/>
    <xf numFmtId="0" fontId="35" fillId="15" borderId="38" xfId="0" applyFont="1" applyFill="1" applyBorder="1" applyAlignment="1">
      <alignment horizontal="center" vertical="center" wrapText="1" readingOrder="1"/>
    </xf>
    <xf numFmtId="0" fontId="4" fillId="0" borderId="39" xfId="0" applyFont="1" applyBorder="1"/>
    <xf numFmtId="0" fontId="4" fillId="0" borderId="40" xfId="0" applyFont="1" applyBorder="1"/>
    <xf numFmtId="0" fontId="37" fillId="15" borderId="38" xfId="0" applyFont="1" applyFill="1" applyBorder="1" applyAlignment="1">
      <alignment horizontal="center" vertical="center" wrapText="1" readingOrder="1"/>
    </xf>
    <xf numFmtId="0" fontId="4" fillId="0" borderId="41" xfId="0" applyFont="1" applyBorder="1"/>
    <xf numFmtId="0" fontId="37" fillId="2" borderId="46" xfId="0" applyFont="1" applyFill="1" applyBorder="1" applyAlignment="1">
      <alignment horizontal="center" vertical="center" wrapText="1" readingOrder="1"/>
    </xf>
    <xf numFmtId="0" fontId="4" fillId="0" borderId="46" xfId="0" applyFont="1" applyBorder="1"/>
    <xf numFmtId="0" fontId="4" fillId="0" borderId="48" xfId="0" applyFont="1" applyBorder="1"/>
    <xf numFmtId="0" fontId="37" fillId="2" borderId="44" xfId="0" applyFont="1" applyFill="1" applyBorder="1" applyAlignment="1">
      <alignment horizontal="center" vertical="center" wrapText="1" readingOrder="1"/>
    </xf>
    <xf numFmtId="0" fontId="4" fillId="0" borderId="44" xfId="0" applyFont="1" applyBorder="1"/>
    <xf numFmtId="0" fontId="37" fillId="2" borderId="32" xfId="0" applyFont="1" applyFill="1" applyBorder="1" applyAlignment="1">
      <alignment horizontal="center" vertical="center" wrapText="1" readingOrder="1"/>
    </xf>
    <xf numFmtId="0" fontId="37" fillId="16" borderId="49" xfId="0" applyFont="1" applyFill="1" applyBorder="1" applyAlignment="1">
      <alignment horizontal="center" vertical="center" wrapText="1" readingOrder="1"/>
    </xf>
    <xf numFmtId="0" fontId="4" fillId="0" borderId="50" xfId="0" applyFont="1" applyBorder="1"/>
    <xf numFmtId="0" fontId="49" fillId="0" borderId="32" xfId="0" applyFont="1" applyBorder="1" applyAlignment="1">
      <alignment horizontal="left" vertical="center" wrapText="1"/>
    </xf>
    <xf numFmtId="0" fontId="49" fillId="0" borderId="44" xfId="0" applyFont="1" applyBorder="1" applyAlignment="1">
      <alignment horizontal="left" vertical="center" wrapText="1"/>
    </xf>
    <xf numFmtId="0" fontId="4" fillId="0" borderId="81" xfId="0" applyFont="1" applyBorder="1"/>
  </cellXfs>
  <cellStyles count="3">
    <cellStyle name="Excel Built-in Comma [0]" xfId="2" xr:uid="{84DE8514-1998-4870-BF29-294D41303445}"/>
    <cellStyle name="Normal" xfId="0" builtinId="0"/>
    <cellStyle name="Porcentaje" xfId="1" builtinId="5"/>
  </cellStyles>
  <dxfs count="289">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66"/>
          <bgColor rgb="FFFFFF66"/>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FFC000"/>
          <bgColor rgb="FFFFC000"/>
        </patternFill>
      </fill>
    </dxf>
    <dxf>
      <fill>
        <patternFill patternType="solid">
          <fgColor rgb="FFFFFF66"/>
          <bgColor rgb="FFFFFF66"/>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0000"/>
          <bgColor rgb="FFFF0000"/>
        </patternFill>
      </fill>
    </dxf>
    <dxf>
      <fill>
        <patternFill patternType="solid">
          <fgColor rgb="FFFFFF66"/>
          <bgColor rgb="FFFFFF66"/>
        </patternFill>
      </fill>
    </dxf>
    <dxf>
      <fill>
        <patternFill patternType="solid">
          <fgColor rgb="FF92D050"/>
          <bgColor rgb="FF92D050"/>
        </patternFill>
      </fill>
    </dxf>
    <dxf>
      <fill>
        <patternFill patternType="solid">
          <fgColor rgb="FF00B050"/>
          <bgColor rgb="FF00B050"/>
        </patternFill>
      </fill>
    </dxf>
    <dxf>
      <fill>
        <patternFill patternType="solid">
          <fgColor rgb="FFFFC000"/>
          <bgColor rgb="FFFFC000"/>
        </patternFill>
      </fill>
    </dxf>
    <dxf>
      <fill>
        <patternFill patternType="solid">
          <fgColor rgb="FFFF0000"/>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92D050"/>
          <bgColor rgb="FF92D050"/>
        </patternFill>
      </fill>
    </dxf>
    <dxf>
      <fill>
        <patternFill patternType="solid">
          <fgColor rgb="FFFFC000"/>
          <bgColor rgb="FFFFC000"/>
        </patternFill>
      </fill>
    </dxf>
    <dxf>
      <fill>
        <patternFill patternType="solid">
          <fgColor rgb="FFFF0000"/>
          <bgColor rgb="FFFF0000"/>
        </patternFill>
      </fill>
    </dxf>
    <dxf>
      <fill>
        <patternFill patternType="solid">
          <fgColor rgb="FFFFFF66"/>
          <bgColor rgb="FFFFFF66"/>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66"/>
          <bgColor rgb="FFFFFF66"/>
        </patternFill>
      </fill>
    </dxf>
    <dxf>
      <fill>
        <patternFill patternType="solid">
          <fgColor rgb="FFFF0000"/>
          <bgColor rgb="FFFF0000"/>
        </patternFill>
      </fill>
    </dxf>
    <dxf>
      <fill>
        <patternFill patternType="solid">
          <fgColor rgb="FF92D050"/>
          <bgColor rgb="FF92D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FF66"/>
          <bgColor rgb="FFFFFF66"/>
        </patternFill>
      </fill>
    </dxf>
    <dxf>
      <fill>
        <patternFill patternType="solid">
          <fgColor rgb="FF92D050"/>
          <bgColor rgb="FF92D050"/>
        </patternFill>
      </fill>
    </dxf>
    <dxf>
      <fill>
        <patternFill patternType="solid">
          <fgColor rgb="FF00B050"/>
          <bgColor rgb="FF00B050"/>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C000"/>
          <bgColor rgb="FFFFC000"/>
        </patternFill>
      </fill>
    </dxf>
    <dxf>
      <fill>
        <patternFill patternType="solid">
          <fgColor rgb="FF00B050"/>
          <bgColor rgb="FF00B050"/>
        </patternFill>
      </fill>
    </dxf>
    <dxf>
      <fill>
        <patternFill patternType="solid">
          <fgColor rgb="FFFFFF66"/>
          <bgColor rgb="FFFFFF66"/>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FFFF66"/>
          <bgColor rgb="FFFFFF66"/>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00B050"/>
          <bgColor rgb="FF00B05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66"/>
          <bgColor rgb="FFFFFF66"/>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00B050"/>
          <bgColor rgb="FF00B050"/>
        </patternFill>
      </fill>
    </dxf>
    <dxf>
      <fill>
        <patternFill patternType="solid">
          <fgColor rgb="FF00B050"/>
          <bgColor rgb="FF00B050"/>
        </patternFill>
      </fill>
    </dxf>
    <dxf>
      <fill>
        <patternFill patternType="solid">
          <fgColor rgb="FFFFFF66"/>
          <bgColor rgb="FFFFFF66"/>
        </patternFill>
      </fill>
    </dxf>
    <dxf>
      <fill>
        <patternFill patternType="solid">
          <fgColor rgb="FF92D050"/>
          <bgColor rgb="FF92D05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00B050"/>
          <bgColor rgb="FF00B050"/>
        </patternFill>
      </fill>
    </dxf>
    <dxf>
      <fill>
        <patternFill patternType="solid">
          <fgColor rgb="FFFFC000"/>
          <bgColor rgb="FFFFC000"/>
        </patternFill>
      </fill>
    </dxf>
    <dxf>
      <fill>
        <patternFill patternType="solid">
          <fgColor rgb="FFFF0000"/>
          <bgColor rgb="FFFF0000"/>
        </patternFill>
      </fill>
    </dxf>
    <dxf>
      <fill>
        <patternFill patternType="solid">
          <fgColor rgb="FFFFFF66"/>
          <bgColor rgb="FFFFFF66"/>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00B050"/>
          <bgColor rgb="FF00B050"/>
        </patternFill>
      </fill>
    </dxf>
    <dxf>
      <fill>
        <patternFill patternType="solid">
          <fgColor rgb="FF92D050"/>
          <bgColor rgb="FF92D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C000"/>
          <bgColor rgb="FFFFC000"/>
        </patternFill>
      </fill>
    </dxf>
    <dxf>
      <fill>
        <patternFill patternType="solid">
          <fgColor rgb="FFFF0000"/>
          <bgColor rgb="FFFF0000"/>
        </patternFill>
      </fill>
    </dxf>
    <dxf>
      <fill>
        <patternFill patternType="solid">
          <fgColor rgb="FFFFFF66"/>
          <bgColor rgb="FFFFFF66"/>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bgColor rgb="FFFF0000"/>
        </patternFill>
      </fill>
    </dxf>
    <dxf>
      <fill>
        <patternFill>
          <bgColor rgb="FFFFFF00"/>
        </patternFill>
      </fill>
    </dxf>
    <dxf>
      <fill>
        <patternFill>
          <bgColor rgb="FF92D05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00B050"/>
          <bgColor rgb="FF00B050"/>
        </patternFill>
      </fill>
    </dxf>
    <dxf>
      <fill>
        <patternFill patternType="solid">
          <fgColor rgb="FF92D050"/>
          <bgColor rgb="FF92D050"/>
        </patternFill>
      </fill>
    </dxf>
    <dxf>
      <fill>
        <patternFill patternType="solid">
          <fgColor rgb="FFFFC000"/>
          <bgColor rgb="FFFFC000"/>
        </patternFill>
      </fill>
    </dxf>
    <dxf>
      <fill>
        <patternFill patternType="solid">
          <fgColor rgb="FFFFFF66"/>
          <bgColor rgb="FFFFFF66"/>
        </patternFill>
      </fill>
    </dxf>
    <dxf>
      <fill>
        <patternFill patternType="solid">
          <fgColor rgb="FFFF0000"/>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s>
  <tableStyles count="1">
    <tableStyle name="Tabla Impacto-style" pivot="0" count="3" xr9:uid="{00000000-0011-0000-FFFF-FFFF00000000}">
      <tableStyleElement type="headerRow" dxfId="288"/>
      <tableStyleElement type="firstRowStripe" dxfId="287"/>
      <tableStyleElement type="secondRowStripe" dxfId="28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26" Type="http://schemas.microsoft.com/office/2017/10/relationships/person" Target="persons/person.xml"/><Relationship Id="rId3" Type="http://schemas.openxmlformats.org/officeDocument/2006/relationships/worksheet" Target="worksheets/sheet3.xml"/><Relationship Id="rId21" Type="http://customschemas.google.com/relationships/workbookmetadata" Target="metadata"/><Relationship Id="rId7" Type="http://schemas.openxmlformats.org/officeDocument/2006/relationships/worksheet" Target="worksheets/sheet7.xml"/><Relationship Id="rId12" Type="http://schemas.openxmlformats.org/officeDocument/2006/relationships/externalLink" Target="externalLinks/externalLink3.xml"/><Relationship Id="rId25" Type="http://schemas.openxmlformats.org/officeDocument/2006/relationships/sheetMetadata" Target="metadata.xml"/><Relationship Id="rId2" Type="http://schemas.openxmlformats.org/officeDocument/2006/relationships/worksheet" Target="worksheets/sheet2.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sharedStrings" Target="sharedStrings.xml"/><Relationship Id="rId5" Type="http://schemas.openxmlformats.org/officeDocument/2006/relationships/worksheet" Target="worksheets/sheet5.xml"/><Relationship Id="rId23" Type="http://schemas.openxmlformats.org/officeDocument/2006/relationships/styles" Target="styles.xml"/><Relationship Id="rId28"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22" Type="http://schemas.openxmlformats.org/officeDocument/2006/relationships/theme" Target="theme/theme1.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28575</xdr:colOff>
      <xdr:row>1</xdr:row>
      <xdr:rowOff>66675</xdr:rowOff>
    </xdr:from>
    <xdr:ext cx="742950" cy="866775"/>
    <xdr:pic>
      <xdr:nvPicPr>
        <xdr:cNvPr id="2" name="image1.jpg" title="Image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28575</xdr:rowOff>
    </xdr:from>
    <xdr:ext cx="11372850" cy="8734425"/>
    <xdr:pic>
      <xdr:nvPicPr>
        <xdr:cNvPr id="2" name="image3.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CONSULTORIAS%202021\CAJA%20DE%20LA%20VIVIENDA%20POPULAR\PAAC\RIESGOS\PUBLICACION%20DEFINITIVA%202021\FICHAS%202021\208-PLA-Ft-73-74-75%20Riesgos%20GF_202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admincvp-my.sharepoint.com/personal/luisa_santiago_cvp_gov_co/Documents/Mapa_Riesgos%20_Gesti&#243;n_2025-OTIC_ACTUALIZADO.xlsx" TargetMode="External"/><Relationship Id="rId1" Type="http://schemas.openxmlformats.org/officeDocument/2006/relationships/externalLinkPath" Target="https://admincvp-my.sharepoint.com/personal/luisa_santiago_cvp_gov_co/Documents/Mapa_Riesgos%20_Gesti&#243;n_2025-OTIC_ACTUALIZADO.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admincvp.sharepoint.com/C:/INGRID%20DALILA%20MARI&#209;O/DALILA/CAJA%20VIVIENDA%20POPULAR%202023/PAAC/PAAC%202023/REPORTES%20SEGUIMIENTO%20PAAC%202023/2%20CUATRIMESTRE%202023/208-PLA-Ft-78%20Mapa%20de%20Riesgos%20de%20Gesti&#243;n_V3%202023.Xlsx" TargetMode="External"/><Relationship Id="rId1" Type="http://schemas.openxmlformats.org/officeDocument/2006/relationships/externalLinkPath" Target="https://admincvp.sharepoint.com/INGRID%20DALILA%20MARI&#209;O/DALILA/CAJA%20VIVIENDA%20POPULAR%202023/PAAC/PAAC%202023/REPORTES%20SEGUIMIENTO%20PAAC%202023/2%20CUATRIMESTRE%202023/208-PLA-Ft-78%20Mapa%20de%20Riesgos%20de%20Gesti&#243;n_V3%202023.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admincvp.sharepoint.com/C:/Users/luisa/Documents/Trabajos/CVP/PTEP/2024/Monitoreo%203er%20cuatrimestre%20PETP%202024/Seguimiento%20Mapa%20riesgos%20gesti&#243;n%202024%20III%20cuatrimestre.xlsx" TargetMode="External"/><Relationship Id="rId1" Type="http://schemas.openxmlformats.org/officeDocument/2006/relationships/externalLinkPath" Target="file:///C:\Users\luisa\Documents\Trabajos\CVP\PTEP\2024\Monitoreo%203er%20cuatrimestre%20PETP%202024\Seguimiento%20Mapa%20riesgos%20gesti&#243;n%202024%20III%20cua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FA"/>
      <sheetName val="1. Riesgo Presupuesto"/>
      <sheetName val="2. Riesgo Pagos"/>
      <sheetName val="3. Riesgo Tesorería"/>
      <sheetName val="4. Riesgo Tesoreria Corrupcion"/>
      <sheetName val="5. Riesgo Cartera"/>
      <sheetName val="6. Riesgo Contabilidad"/>
      <sheetName val="Matriz de Riesgos"/>
      <sheetName val="Ejemplo Causas y Consecuencias"/>
      <sheetName val="BD"/>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y3H2DOJiGU-LCPMXJtjAvbCexhapz_tCgUYpUNdU8h-BBM2fEEOsSI5uFuzjL-GC" itemId="01LLNJS3LUL7CXL6Y3XBHY3PNPVBTLRO4N">
      <xxl21:absoluteUrl r:id="rId2"/>
    </xxl21:alternateUrls>
    <sheetNames>
      <sheetName val="Instructivo"/>
      <sheetName val="Riesgos gestión"/>
      <sheetName val="Tabla probabilidad"/>
      <sheetName val="CONTROL DE CAMBIOS"/>
      <sheetName val="Tabla Impacto"/>
      <sheetName val="Tabla Valoración controles"/>
      <sheetName val="FORMULAS"/>
      <sheetName val="CONTROLES"/>
      <sheetName val="Opciones Tratamiento"/>
      <sheetName val="Hoja1"/>
    </sheetNames>
    <sheetDataSet>
      <sheetData sheetId="0"/>
      <sheetData sheetId="1"/>
      <sheetData sheetId="2">
        <row r="3">
          <cell r="D3" t="str">
            <v>Probabilidad</v>
          </cell>
          <cell r="E3"/>
        </row>
        <row r="4">
          <cell r="D4">
            <v>0.2</v>
          </cell>
          <cell r="E4" t="str">
            <v>Muy Baja</v>
          </cell>
        </row>
        <row r="5">
          <cell r="D5">
            <v>0.4</v>
          </cell>
          <cell r="E5" t="str">
            <v>Baja</v>
          </cell>
        </row>
        <row r="6">
          <cell r="D6">
            <v>0.6</v>
          </cell>
          <cell r="E6" t="str">
            <v>Media</v>
          </cell>
        </row>
        <row r="7">
          <cell r="D7">
            <v>0.8</v>
          </cell>
          <cell r="E7" t="str">
            <v>Alta</v>
          </cell>
        </row>
        <row r="8">
          <cell r="D8">
            <v>1</v>
          </cell>
          <cell r="E8" t="str">
            <v>Muy Alta</v>
          </cell>
        </row>
      </sheetData>
      <sheetData sheetId="3"/>
      <sheetData sheetId="4">
        <row r="3">
          <cell r="D3" t="str">
            <v>Pérdida Reputacional</v>
          </cell>
          <cell r="E3"/>
          <cell r="F3"/>
        </row>
        <row r="4">
          <cell r="D4" t="str">
            <v>El riesgo afecta la imagen de alguna área de la organización</v>
          </cell>
          <cell r="E4">
            <v>0.2</v>
          </cell>
          <cell r="F4" t="str">
            <v>Leve</v>
          </cell>
        </row>
        <row r="5">
          <cell r="D5" t="str">
            <v>El riesgo afecta la imagen de la entidad internamente, de conocimiento general, nivel interno, de junta dircetiva y accionistas y/o de provedores</v>
          </cell>
          <cell r="E5">
            <v>0.4</v>
          </cell>
          <cell r="F5" t="str">
            <v>Menor</v>
          </cell>
        </row>
        <row r="6">
          <cell r="D6" t="str">
            <v>El riesgo afecta la imagen de la entidad con algunos usuarios de relevancia frente al logro de los objetivos</v>
          </cell>
          <cell r="E6">
            <v>0.6</v>
          </cell>
          <cell r="F6" t="str">
            <v>Moderado</v>
          </cell>
        </row>
        <row r="7">
          <cell r="D7" t="str">
            <v>El riesgo afecta la imagen de de la entidad con efecto publicitario sostenido a nivel de sector administrativo, nivel departamental o municipal</v>
          </cell>
          <cell r="E7">
            <v>0.8</v>
          </cell>
          <cell r="F7" t="str">
            <v>Mayor</v>
          </cell>
        </row>
        <row r="8">
          <cell r="D8" t="str">
            <v>El riesgo afecta la imagen de la entidad a nivel nacional, con efecto publicitarios sostenible a nivel país</v>
          </cell>
          <cell r="E8">
            <v>1</v>
          </cell>
          <cell r="F8" t="str">
            <v>Catastrofico</v>
          </cell>
        </row>
      </sheetData>
      <sheetData sheetId="5"/>
      <sheetData sheetId="6">
        <row r="30">
          <cell r="A30" t="str">
            <v xml:space="preserve">SELECCIONE EL NOMBRE PROCESO </v>
          </cell>
          <cell r="B30" t="str">
            <v>OBJETIVO PROCESO</v>
          </cell>
          <cell r="C30" t="str">
            <v>RESPONSABLE</v>
          </cell>
        </row>
        <row r="31">
          <cell r="A31" t="str">
            <v>1. Gestión Estratégica</v>
          </cell>
          <cell r="B31" t="str">
            <v>Definir el marco estratégico y orientar la gestión de la Caja de la Vivienda Popular, con el fin de asegurar el cumplimiento de la misionalidad y de los objetivos establecidos en el Plan de Desarrollo Distrital, mediante la formulación y aplicación de lineamientos y metodologías que permitan articular y desarrollar los procesos de planeación, ejecución, seguimiento y control; para la mejora continua, la transparencia y democratización de la información pública,  la participación incidente de la ciudadanía, y la satisfacción de las necesidades y demandas de los grupos de valor.</v>
          </cell>
          <cell r="C31" t="str">
            <v xml:space="preserve">Jefe Oficina Asesora de Planeación </v>
          </cell>
        </row>
        <row r="32">
          <cell r="A32"/>
          <cell r="B32"/>
          <cell r="C32"/>
        </row>
        <row r="33">
          <cell r="A33" t="str">
            <v>2. Gestión de Comunicaciones</v>
          </cell>
          <cell r="B33" t="str">
            <v>Atender las solicitudes de comunicación de los diferentes programas misionales y demás áreas de la CVP, mediante la divulgación oportuna de la información, actividades, proyectos y la gestión institucional que impacta al público interno y externo, con el propósito de mantener una adecuada comunicación organizacional que facilite el desarrollo de los procesos, las relaciones interpersonales, en aras de promover la transparencia, la participación ciudadana y la responsabilidad social.</v>
          </cell>
          <cell r="C33" t="str">
            <v xml:space="preserve">Jefe Oficina Asesora de Comunicaciones </v>
          </cell>
        </row>
        <row r="34">
          <cell r="A34" t="str">
            <v>3. Prevención del Daño Antijurídico y Representación Judicial</v>
          </cell>
          <cell r="B34" t="str">
            <v>Prevenir y controlar la comisión de acciones u omisiones que puedan dar lugar a daños antijurídicos a través del análisis histórico de la información, la generación e implementación de controles y la ejecución del respectivo seguimiento, con el propósito de defender los intereses de la CVP.</v>
          </cell>
          <cell r="C34" t="str">
            <v xml:space="preserve">Director Jurídico </v>
          </cell>
        </row>
        <row r="35">
          <cell r="A35" t="str">
            <v>4. Reasentamientos</v>
          </cell>
          <cell r="B35" t="str">
            <v>Reasentar hogares estratos 1 y 2 que se encuentran ubicados en zonas de alto riesgo no mitigable, recomendadas por el IDIGER y/o los ordenados mediante sentencias judiciales o actos administrativos y adquirir los predios y/o mejoras de acuerdo con la normatividad vigente.</v>
          </cell>
          <cell r="C35" t="str">
            <v>Director de Reasentamientos</v>
          </cell>
        </row>
        <row r="36">
          <cell r="A36"/>
          <cell r="B36"/>
          <cell r="C36"/>
        </row>
        <row r="37">
          <cell r="A37" t="str">
            <v>5. Mejoramiento de Vivienda</v>
          </cell>
          <cell r="B37" t="str">
            <v>Ejecutar la política pública de mejoramiento de vivienda aplicando los instrumentos establecidos por la Secretaría Distrital del Hábitat, a través de la prestación de asistencia técnica, social, financiera y jurídica, para el reconocimiento de viviendas en los barrios que hayan sido legalizadas urbanísticamente y/o para el mejoramiento de las condiciones constructivas y/o de habitabilidad de estas viviendas.</v>
          </cell>
          <cell r="C37" t="str">
            <v>Director de Mejoramiento de Vivienda</v>
          </cell>
        </row>
        <row r="38">
          <cell r="A38"/>
          <cell r="B38"/>
          <cell r="C38"/>
        </row>
        <row r="39">
          <cell r="A39" t="str">
            <v xml:space="preserve">6. Mejoramiento de Barrios </v>
          </cell>
          <cell r="B39" t="str">
            <v>Ejecutar las intervenciones de espacio público priorizadas por la Secretaria Distrital del Hábitat en los barrios legalizados ubicados en las UPZ de mejoramiento integral con los recursos asignados, a través de la planificación, formulación, ejecución, liquidación y estabilidad y sostenibilidad de las obras, para contribuir al Programa de Mejoramiento Integral de Barrios.</v>
          </cell>
          <cell r="C39" t="str">
            <v>Director de Mejoramiento de Barrios</v>
          </cell>
        </row>
        <row r="40">
          <cell r="A40"/>
          <cell r="B40"/>
          <cell r="C40"/>
        </row>
        <row r="41">
          <cell r="A41" t="str">
            <v>7. Urbanizaciones y Titulación</v>
          </cell>
          <cell r="B41" t="str">
            <v>Titular predios de estrato 1 y 2 y contribuir al saneamiento del Espacio Público en la Ciudad Bogotá D.C. mediante el acompañamiento técnico, jurídico y social a las familias asentadas en predios públicos o privados, ocupados ilegalmente; así mismo generar y realizar el cierre de proyectos urbanísticos para vivienda VIP, en predios de la CVP, con el fin de lograr la obtención del título de propiedad y concretar la entrega de zonas de cesión obligatorias, cumpliendo los requisitos exigidos en la ley.</v>
          </cell>
          <cell r="C41" t="str">
            <v>Director de Urbanizaciones y Titulación</v>
          </cell>
        </row>
        <row r="42">
          <cell r="A42"/>
          <cell r="B42"/>
          <cell r="C42"/>
        </row>
        <row r="43">
          <cell r="A43" t="str">
            <v>8. Servicio al Ciudadano</v>
          </cell>
          <cell r="B43" t="str">
            <v>Atender, identificar, registrar, informar y direccionar a la ciudadanía sobre los trámites y servicios a los que pueden acceder, en torno a los programas que desarrolla la Caja de la Vivienda Popular, a través de los canales de atención dispuestos por la entidad, con el propósito de medir y evaluar el grado de satisfacción de los usuarios sobre los servicios prestados por la CVP y realizar el seguimiento y control a las PQRSD que ingresan a la entidad.</v>
          </cell>
          <cell r="C43" t="str">
            <v>Director de Gestión Corporativa</v>
          </cell>
        </row>
        <row r="44">
          <cell r="A44" t="str">
            <v>9.Gestión_Administrativa</v>
          </cell>
          <cell r="B44" t="str">
            <v>Administrar de manera eficiente y eficaz la infraestructura física, los bienes y servicios que requieran todos los procesos de la entidad como apoyo a su gestión, garantizando que se encuentren en óptimas condiciones para el cumplimiento y desarrollo de sus funciones.</v>
          </cell>
          <cell r="C44" t="str">
            <v xml:space="preserve">Subdirector Administrativo </v>
          </cell>
        </row>
        <row r="45">
          <cell r="A45" t="str">
            <v>10. Gestión Financiera</v>
          </cell>
          <cell r="B45" t="str">
            <v>Programar, registrar y controlar los recursos financieros de la Entidad, mediante la aplicación de herramientas y procedimientos financieros que permitan garantizar la calidad, confiabilidad, razonabilidad y oportunidad de la gestión presupuestal, tesoral, pagos y contable para el cumplimiento de los objetivos de la Entidad</v>
          </cell>
          <cell r="C45" t="str">
            <v>Subdirector Financiero</v>
          </cell>
        </row>
        <row r="46">
          <cell r="A46" t="str">
            <v>11. Gestión Documental</v>
          </cell>
          <cell r="B46" t="str">
            <v>Garantizar la disponibilidad de la información contenida en los documentos de archivo de las dependencias de la Caja de la Vivienda Popular.</v>
          </cell>
          <cell r="C46" t="str">
            <v xml:space="preserve">Subdirector Administrativo </v>
          </cell>
        </row>
        <row r="47">
          <cell r="A47" t="str">
            <v>12. Gestión del Talento Humano</v>
          </cell>
          <cell r="B47" t="str">
            <v>Gestionar, administrar y realizar planes, programas y acciones para el desarrollo del talento humano que fortalezcan sus competencias y el mejoramiento de las condiciones de trabajo, con el propósito de lograr la satisfacción personal y el fortalecimiento institucional para el cumplimiento de la misión y funciones de la Entidad.</v>
          </cell>
          <cell r="C47" t="str">
            <v xml:space="preserve">Subdirector Administrativo </v>
          </cell>
        </row>
        <row r="48">
          <cell r="A48" t="str">
            <v>13. Adquisición de Bienes y Servicios</v>
          </cell>
          <cell r="B48" t="str">
            <v>Coordinar la adquisición de los bienes y servicios necesarios en la Caja de la Vivienda Popular, según la normatividad contractual legal vigente.</v>
          </cell>
          <cell r="C48" t="str">
            <v xml:space="preserve">Director Jurídico </v>
          </cell>
        </row>
        <row r="49">
          <cell r="A49" t="str">
            <v>14. Gestión Tecnología de la Información y Comunicaciones</v>
          </cell>
          <cell r="B49" t="str">
            <v>Generar e implementar soluciones tecnológicas que permitan proveer de forma oportuna, eficiente y transparente, las herramientas de tecnología de la información necesarias para el cumplimiento de los fines de la Cajade la Vivienda Popular , asi como formular lineamientos de estándares y buenas practicas para el manejo de las herramientas tecnologicas y los sistemas de información de la Entidad.</v>
          </cell>
          <cell r="C49" t="str">
            <v>Jefe Oficina de Tecnologías de la Información y las Comunicaciones</v>
          </cell>
        </row>
        <row r="50">
          <cell r="A50"/>
          <cell r="B50"/>
          <cell r="C50"/>
        </row>
        <row r="51">
          <cell r="A51" t="str">
            <v xml:space="preserve">15. Gestión del Control Disciplinario Interno </v>
          </cell>
          <cell r="B51" t="str">
            <v>Adelantar el proceso disciplinario para establecer la responsabilidad disciplinaria de los servidores y ex servidores de la Caja de la Vivienda Popular, originadas en el incumplimiento del ejercicio de sus funciones y deberes, extralimitación en el ejercicio de derechos y prohibiciones, y violación del régimen de inhabilidades, incompatibilidades, impedimentos y conflicto de intereses.</v>
          </cell>
          <cell r="C51" t="str">
            <v>Director de Gestión Corporativa</v>
          </cell>
        </row>
        <row r="52">
          <cell r="A52" t="str">
            <v>16. Evaluación de la Gestión</v>
          </cell>
          <cell r="B52" t="str">
            <v>Medir y evaluar la eficiencia, eficacia y economía de los controles y del Sistema de Control Interno, a través de la aplicación de instrumentos, metodologías de seguimiento y el marco internacional para la práctica profesional de auditoría, con el propósito de contribuir con el mejoramiento continuo y determinar la efectividad de los controles para favorecer la consecución de los objetivos de la entidad, asesorando a la Alta Dirección en la continuidad de la gestión y recomendar las mejoras pertinentes al sistema.</v>
          </cell>
          <cell r="C52" t="str">
            <v xml:space="preserve">Asesor de Control Interno </v>
          </cell>
        </row>
      </sheetData>
      <sheetData sheetId="7">
        <row r="50">
          <cell r="C50" t="str">
            <v>Asignado</v>
          </cell>
          <cell r="D50">
            <v>15</v>
          </cell>
        </row>
        <row r="51">
          <cell r="D51">
            <v>0</v>
          </cell>
        </row>
        <row r="52">
          <cell r="C52" t="str">
            <v>Adecuado</v>
          </cell>
          <cell r="D52">
            <v>15</v>
          </cell>
        </row>
        <row r="53">
          <cell r="D53">
            <v>0</v>
          </cell>
        </row>
        <row r="59">
          <cell r="C59" t="str">
            <v>Confiable</v>
          </cell>
          <cell r="D59">
            <v>15</v>
          </cell>
        </row>
        <row r="60">
          <cell r="D60">
            <v>0</v>
          </cell>
        </row>
        <row r="61">
          <cell r="C61" t="str">
            <v>Se investigan y resuelven oportunamente</v>
          </cell>
          <cell r="D61">
            <v>15</v>
          </cell>
        </row>
        <row r="62">
          <cell r="D62">
            <v>0</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ORTADA"/>
      <sheetName val="Instructivo"/>
      <sheetName val="208-PLA-Ft-78 Mapa Gestión"/>
      <sheetName val="Tabla Valoración controles"/>
      <sheetName val="Tabla probabilidad"/>
      <sheetName val="Tabla Impacto"/>
      <sheetName val="CONTROL DE CAMBIOS"/>
      <sheetName val="FORMULAS"/>
      <sheetName val="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I1" t="str">
            <v>ZONA</v>
          </cell>
          <cell r="J1" t="str">
            <v>%</v>
          </cell>
        </row>
        <row r="2">
          <cell r="I2" t="str">
            <v>Leve</v>
          </cell>
          <cell r="J2">
            <v>0.2</v>
          </cell>
        </row>
        <row r="3">
          <cell r="I3" t="str">
            <v>Menor</v>
          </cell>
          <cell r="J3">
            <v>0.4</v>
          </cell>
        </row>
        <row r="4">
          <cell r="I4" t="str">
            <v>Moderado</v>
          </cell>
          <cell r="J4">
            <v>0.6</v>
          </cell>
        </row>
        <row r="5">
          <cell r="I5" t="str">
            <v>Mayor</v>
          </cell>
          <cell r="J5">
            <v>0.8</v>
          </cell>
        </row>
        <row r="6">
          <cell r="I6" t="str">
            <v>Catastrófico</v>
          </cell>
          <cell r="J6">
            <v>1</v>
          </cell>
        </row>
      </sheetData>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vo"/>
      <sheetName val="Riesgos gestión"/>
      <sheetName val="Tabla probabilidad"/>
      <sheetName val="Tabla Impacto"/>
      <sheetName val="Tabla Valoración controles"/>
      <sheetName val="CONTROL DE CAMBIOS"/>
      <sheetName val="FORMULAS"/>
      <sheetName val="CONTROLES"/>
      <sheetName val="Opciones Tratamiento"/>
      <sheetName val="Hoja1"/>
    </sheetNames>
    <sheetDataSet>
      <sheetData sheetId="0"/>
      <sheetData sheetId="1"/>
      <sheetData sheetId="2"/>
      <sheetData sheetId="3"/>
      <sheetData sheetId="4"/>
      <sheetData sheetId="5"/>
      <sheetData sheetId="6"/>
      <sheetData sheetId="7">
        <row r="50">
          <cell r="C50" t="str">
            <v>Asignado</v>
          </cell>
          <cell r="D50">
            <v>15</v>
          </cell>
        </row>
        <row r="51">
          <cell r="D51">
            <v>0</v>
          </cell>
        </row>
        <row r="52">
          <cell r="C52" t="str">
            <v>Adecuado</v>
          </cell>
          <cell r="D52">
            <v>15</v>
          </cell>
        </row>
        <row r="53">
          <cell r="D53">
            <v>0</v>
          </cell>
        </row>
        <row r="59">
          <cell r="C59" t="str">
            <v>Confiable</v>
          </cell>
          <cell r="D59">
            <v>15</v>
          </cell>
        </row>
        <row r="60">
          <cell r="D60">
            <v>0</v>
          </cell>
        </row>
        <row r="61">
          <cell r="C61" t="str">
            <v>Se investigan y resuelven oportunamente</v>
          </cell>
          <cell r="D61">
            <v>15</v>
          </cell>
        </row>
        <row r="62">
          <cell r="D62">
            <v>0</v>
          </cell>
        </row>
      </sheetData>
      <sheetData sheetId="8"/>
      <sheetData sheetId="9"/>
    </sheetDataSet>
  </externalBook>
</externalLink>
</file>

<file path=xl/persons/person.xml><?xml version="1.0" encoding="utf-8"?>
<personList xmlns="http://schemas.microsoft.com/office/spreadsheetml/2018/threadedcomments" xmlns:x="http://schemas.openxmlformats.org/spreadsheetml/2006/main">
  <person displayName="cvpe4169" id="{7ACBBD8B-2F77-490E-8B4C-69A3B79FF9A1}" userId="S::cvpe4169@cvptic.onmicrosoft.com::2f306d2a-8ca1-48d3-b2fd-11df18708bf9"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209:C219">
  <tableColumns count="2">
    <tableColumn id="1" xr3:uid="{00000000-0010-0000-0000-000001000000}" name="Criterios"/>
    <tableColumn id="2" xr3:uid="{00000000-0010-0000-0000-000002000000}" name="Subcriterios"/>
  </tableColumns>
  <tableStyleInfo name="Tabla Impacto-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S25" dT="2025-05-09T21:47:14.31" personId="{7ACBBD8B-2F77-490E-8B4C-69A3B79FF9A1}" id="{A7650F62-709D-43DD-8AAE-F99B07581E8C}">
    <text>Probabilidad</text>
  </threadedComment>
  <threadedComment ref="S26" dT="2025-05-09T21:47:39.45" personId="{7ACBBD8B-2F77-490E-8B4C-69A3B79FF9A1}" id="{66FD63E3-9715-4536-A88E-849E7CA224AD}">
    <text>Probabilidad</text>
  </threadedComment>
  <threadedComment ref="S27" dT="2025-05-09T21:47:25.26" personId="{7ACBBD8B-2F77-490E-8B4C-69A3B79FF9A1}" id="{F0543502-59A9-4B85-867E-ABD56E101C36}">
    <text>Probabilidad</text>
  </threadedComment>
</ThreadedComment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000"/>
  <sheetViews>
    <sheetView topLeftCell="E1" zoomScale="70" zoomScaleNormal="70" workbookViewId="0">
      <selection activeCell="B52" sqref="B52"/>
    </sheetView>
  </sheetViews>
  <sheetFormatPr baseColWidth="10" defaultColWidth="14.42578125" defaultRowHeight="15" customHeight="1" x14ac:dyDescent="0.25"/>
  <cols>
    <col min="1" max="1" width="24.28515625" customWidth="1"/>
    <col min="2" max="2" width="46.42578125" customWidth="1"/>
    <col min="3" max="7" width="10.7109375" customWidth="1"/>
    <col min="8" max="8" width="63" customWidth="1"/>
    <col min="9" max="9" width="27.140625" customWidth="1"/>
    <col min="10" max="10" width="14.42578125" customWidth="1"/>
    <col min="11" max="11" width="10.7109375" customWidth="1"/>
    <col min="12" max="12" width="90.28515625" customWidth="1"/>
    <col min="13" max="13" width="5" customWidth="1"/>
    <col min="14" max="14" width="10.7109375" customWidth="1"/>
    <col min="15" max="15" width="27.28515625" customWidth="1"/>
  </cols>
  <sheetData>
    <row r="1" spans="1:15" x14ac:dyDescent="0.25">
      <c r="A1" s="49" t="s">
        <v>0</v>
      </c>
      <c r="C1" s="49" t="s">
        <v>1</v>
      </c>
      <c r="H1" s="49" t="s">
        <v>0</v>
      </c>
      <c r="I1" s="49" t="s">
        <v>2</v>
      </c>
      <c r="J1" s="49" t="s">
        <v>3</v>
      </c>
      <c r="L1" s="49" t="s">
        <v>4</v>
      </c>
      <c r="N1" s="49" t="s">
        <v>5</v>
      </c>
    </row>
    <row r="2" spans="1:15" ht="25.5" x14ac:dyDescent="0.25">
      <c r="A2" s="49" t="s">
        <v>6</v>
      </c>
      <c r="C2" s="49" t="s">
        <v>7</v>
      </c>
      <c r="H2" s="49" t="s">
        <v>8</v>
      </c>
      <c r="I2" s="247" t="s">
        <v>9</v>
      </c>
      <c r="J2" s="261">
        <v>0.2</v>
      </c>
      <c r="L2" s="49" t="s">
        <v>10</v>
      </c>
      <c r="M2" s="49">
        <v>2</v>
      </c>
      <c r="N2" s="86">
        <v>0.2</v>
      </c>
      <c r="O2" s="247" t="s">
        <v>11</v>
      </c>
    </row>
    <row r="3" spans="1:15" ht="25.5" x14ac:dyDescent="0.25">
      <c r="A3" s="49" t="s">
        <v>12</v>
      </c>
      <c r="C3" s="49" t="s">
        <v>13</v>
      </c>
      <c r="H3" s="49" t="s">
        <v>14</v>
      </c>
      <c r="I3" s="60" t="s">
        <v>15</v>
      </c>
      <c r="J3" s="87">
        <v>0.4</v>
      </c>
      <c r="L3" s="49" t="s">
        <v>16</v>
      </c>
      <c r="M3" s="49">
        <v>24</v>
      </c>
      <c r="N3" s="86">
        <v>0.4</v>
      </c>
      <c r="O3" s="60" t="s">
        <v>17</v>
      </c>
    </row>
    <row r="4" spans="1:15" ht="25.5" x14ac:dyDescent="0.25">
      <c r="A4" s="49" t="s">
        <v>18</v>
      </c>
      <c r="C4" s="49" t="s">
        <v>19</v>
      </c>
      <c r="H4" s="49" t="s">
        <v>20</v>
      </c>
      <c r="I4" s="63" t="s">
        <v>21</v>
      </c>
      <c r="J4" s="88">
        <v>0.6</v>
      </c>
      <c r="L4" s="49" t="s">
        <v>22</v>
      </c>
      <c r="M4" s="49">
        <v>500</v>
      </c>
      <c r="N4" s="86">
        <v>0.6</v>
      </c>
      <c r="O4" s="63" t="s">
        <v>23</v>
      </c>
    </row>
    <row r="5" spans="1:15" ht="25.5" x14ac:dyDescent="0.25">
      <c r="C5" s="49" t="s">
        <v>24</v>
      </c>
      <c r="H5" s="49" t="s">
        <v>25</v>
      </c>
      <c r="I5" s="64" t="s">
        <v>26</v>
      </c>
      <c r="J5" s="89">
        <v>0.8</v>
      </c>
      <c r="L5" s="49" t="s">
        <v>27</v>
      </c>
      <c r="M5" s="49">
        <v>5000</v>
      </c>
      <c r="N5" s="86">
        <v>0.8</v>
      </c>
      <c r="O5" s="64" t="s">
        <v>28</v>
      </c>
    </row>
    <row r="6" spans="1:15" ht="25.5" x14ac:dyDescent="0.25">
      <c r="H6" s="49" t="s">
        <v>29</v>
      </c>
      <c r="I6" s="65" t="s">
        <v>30</v>
      </c>
      <c r="J6" s="90">
        <v>1</v>
      </c>
      <c r="L6" s="49" t="s">
        <v>31</v>
      </c>
      <c r="M6" s="49">
        <v>5000</v>
      </c>
      <c r="N6" s="86">
        <v>1</v>
      </c>
      <c r="O6" s="65" t="s">
        <v>32</v>
      </c>
    </row>
    <row r="7" spans="1:15" ht="25.5" x14ac:dyDescent="0.25">
      <c r="H7" s="49" t="s">
        <v>33</v>
      </c>
      <c r="I7" s="247" t="s">
        <v>9</v>
      </c>
      <c r="J7" s="261">
        <v>0.2</v>
      </c>
    </row>
    <row r="8" spans="1:15" ht="25.5" x14ac:dyDescent="0.25">
      <c r="A8" s="49" t="s">
        <v>5</v>
      </c>
      <c r="H8" s="49" t="s">
        <v>34</v>
      </c>
      <c r="I8" s="60" t="s">
        <v>15</v>
      </c>
      <c r="J8" s="87">
        <v>0.4</v>
      </c>
    </row>
    <row r="9" spans="1:15" ht="25.5" x14ac:dyDescent="0.25">
      <c r="A9" s="49" t="s">
        <v>35</v>
      </c>
      <c r="H9" s="49" t="s">
        <v>36</v>
      </c>
      <c r="I9" s="63" t="s">
        <v>21</v>
      </c>
      <c r="J9" s="88">
        <v>0.6</v>
      </c>
    </row>
    <row r="10" spans="1:15" ht="25.5" x14ac:dyDescent="0.25">
      <c r="A10" s="49" t="s">
        <v>37</v>
      </c>
      <c r="H10" s="49" t="s">
        <v>38</v>
      </c>
      <c r="I10" s="64" t="s">
        <v>26</v>
      </c>
      <c r="J10" s="89">
        <v>0.8</v>
      </c>
    </row>
    <row r="11" spans="1:15" ht="25.5" x14ac:dyDescent="0.25">
      <c r="H11" s="49" t="s">
        <v>39</v>
      </c>
      <c r="I11" s="65" t="s">
        <v>30</v>
      </c>
      <c r="J11" s="90">
        <v>1</v>
      </c>
    </row>
    <row r="12" spans="1:15" ht="26.25" x14ac:dyDescent="0.4">
      <c r="I12" s="66"/>
    </row>
    <row r="15" spans="1:15" x14ac:dyDescent="0.25">
      <c r="A15" s="262" t="s">
        <v>37</v>
      </c>
      <c r="B15" s="262"/>
    </row>
    <row r="16" spans="1:15" x14ac:dyDescent="0.25">
      <c r="A16" s="49" t="s">
        <v>40</v>
      </c>
      <c r="B16" s="49" t="s">
        <v>5</v>
      </c>
    </row>
    <row r="17" spans="1:12" x14ac:dyDescent="0.25">
      <c r="A17" s="49" t="s">
        <v>41</v>
      </c>
      <c r="B17" s="49" t="s">
        <v>5</v>
      </c>
      <c r="I17" s="91" t="s">
        <v>0</v>
      </c>
      <c r="J17" s="91" t="s">
        <v>42</v>
      </c>
      <c r="K17" s="49" t="s">
        <v>43</v>
      </c>
      <c r="L17" s="49" t="s">
        <v>44</v>
      </c>
    </row>
    <row r="18" spans="1:12" ht="25.5" x14ac:dyDescent="0.25">
      <c r="A18" s="49" t="s">
        <v>45</v>
      </c>
      <c r="B18" s="49" t="s">
        <v>35</v>
      </c>
      <c r="I18" s="247" t="s">
        <v>9</v>
      </c>
      <c r="J18" s="247" t="s">
        <v>11</v>
      </c>
      <c r="K18" s="49" t="str">
        <f t="shared" ref="K18:K42" si="0">CONCATENATE(I18,J18)</f>
        <v>LeveMuy Baja</v>
      </c>
      <c r="L18" s="49" t="s">
        <v>46</v>
      </c>
    </row>
    <row r="19" spans="1:12" ht="25.5" x14ac:dyDescent="0.25">
      <c r="B19" s="49"/>
      <c r="I19" s="247" t="s">
        <v>9</v>
      </c>
      <c r="J19" s="60" t="s">
        <v>17</v>
      </c>
      <c r="K19" s="49" t="str">
        <f t="shared" si="0"/>
        <v>LeveBaja</v>
      </c>
      <c r="L19" s="49" t="s">
        <v>46</v>
      </c>
    </row>
    <row r="20" spans="1:12" ht="25.5" x14ac:dyDescent="0.25">
      <c r="B20" s="49"/>
      <c r="I20" s="247" t="s">
        <v>9</v>
      </c>
      <c r="J20" s="63" t="s">
        <v>23</v>
      </c>
      <c r="K20" s="49" t="str">
        <f t="shared" si="0"/>
        <v>LeveMedia</v>
      </c>
      <c r="L20" s="49" t="s">
        <v>21</v>
      </c>
    </row>
    <row r="21" spans="1:12" ht="15.75" customHeight="1" x14ac:dyDescent="0.25">
      <c r="A21" s="262" t="s">
        <v>47</v>
      </c>
      <c r="B21" s="49"/>
      <c r="I21" s="247" t="s">
        <v>9</v>
      </c>
      <c r="J21" s="64" t="s">
        <v>28</v>
      </c>
      <c r="K21" s="49" t="str">
        <f t="shared" si="0"/>
        <v>LeveAlta</v>
      </c>
      <c r="L21" s="49" t="s">
        <v>21</v>
      </c>
    </row>
    <row r="22" spans="1:12" ht="15.75" customHeight="1" x14ac:dyDescent="0.25">
      <c r="A22" s="49" t="s">
        <v>48</v>
      </c>
      <c r="B22" s="49"/>
      <c r="I22" s="247" t="s">
        <v>9</v>
      </c>
      <c r="J22" s="65" t="s">
        <v>32</v>
      </c>
      <c r="K22" s="49" t="str">
        <f t="shared" si="0"/>
        <v>LeveMuy Alta</v>
      </c>
      <c r="L22" s="49" t="s">
        <v>49</v>
      </c>
    </row>
    <row r="23" spans="1:12" ht="15.75" customHeight="1" x14ac:dyDescent="0.25">
      <c r="A23" s="49" t="s">
        <v>50</v>
      </c>
      <c r="B23" s="49"/>
      <c r="I23" s="60" t="s">
        <v>15</v>
      </c>
      <c r="J23" s="247" t="s">
        <v>11</v>
      </c>
      <c r="K23" s="49" t="str">
        <f t="shared" si="0"/>
        <v>MenorMuy Baja</v>
      </c>
      <c r="L23" s="49" t="s">
        <v>46</v>
      </c>
    </row>
    <row r="24" spans="1:12" ht="15.75" customHeight="1" x14ac:dyDescent="0.25">
      <c r="A24" s="49" t="s">
        <v>51</v>
      </c>
      <c r="B24" s="49"/>
      <c r="I24" s="60" t="s">
        <v>15</v>
      </c>
      <c r="J24" s="60" t="s">
        <v>17</v>
      </c>
      <c r="K24" s="49" t="str">
        <f t="shared" si="0"/>
        <v>MenorBaja</v>
      </c>
      <c r="L24" s="49" t="s">
        <v>21</v>
      </c>
    </row>
    <row r="25" spans="1:12" ht="15.75" customHeight="1" x14ac:dyDescent="0.25">
      <c r="A25" s="49" t="s">
        <v>52</v>
      </c>
      <c r="B25" s="49"/>
      <c r="I25" s="60" t="s">
        <v>15</v>
      </c>
      <c r="J25" s="63" t="s">
        <v>23</v>
      </c>
      <c r="K25" s="49" t="str">
        <f t="shared" si="0"/>
        <v>MenorMedia</v>
      </c>
      <c r="L25" s="49" t="s">
        <v>21</v>
      </c>
    </row>
    <row r="26" spans="1:12" ht="15.75" customHeight="1" x14ac:dyDescent="0.25">
      <c r="B26" s="49"/>
      <c r="I26" s="60" t="s">
        <v>15</v>
      </c>
      <c r="J26" s="64" t="s">
        <v>28</v>
      </c>
      <c r="K26" s="49" t="str">
        <f t="shared" si="0"/>
        <v>MenorAlta</v>
      </c>
      <c r="L26" s="49" t="s">
        <v>21</v>
      </c>
    </row>
    <row r="27" spans="1:12" ht="15.75" customHeight="1" x14ac:dyDescent="0.25">
      <c r="B27" s="49"/>
      <c r="I27" s="60" t="s">
        <v>15</v>
      </c>
      <c r="J27" s="65" t="s">
        <v>32</v>
      </c>
      <c r="K27" s="49" t="str">
        <f t="shared" si="0"/>
        <v>MenorMuy Alta</v>
      </c>
      <c r="L27" s="49" t="s">
        <v>49</v>
      </c>
    </row>
    <row r="28" spans="1:12" ht="15.75" customHeight="1" x14ac:dyDescent="0.25">
      <c r="B28" s="49"/>
      <c r="I28" s="63" t="s">
        <v>21</v>
      </c>
      <c r="J28" s="247" t="s">
        <v>11</v>
      </c>
      <c r="K28" s="49" t="str">
        <f t="shared" si="0"/>
        <v>ModeradoMuy Baja</v>
      </c>
      <c r="L28" s="49" t="s">
        <v>21</v>
      </c>
    </row>
    <row r="29" spans="1:12" ht="15.75" customHeight="1" x14ac:dyDescent="0.25">
      <c r="B29" s="49"/>
      <c r="I29" s="63" t="s">
        <v>21</v>
      </c>
      <c r="J29" s="60" t="s">
        <v>17</v>
      </c>
      <c r="K29" s="49" t="str">
        <f t="shared" si="0"/>
        <v>ModeradoBaja</v>
      </c>
      <c r="L29" s="49" t="s">
        <v>21</v>
      </c>
    </row>
    <row r="30" spans="1:12" ht="15.75" customHeight="1" x14ac:dyDescent="0.3">
      <c r="A30" s="92" t="s">
        <v>53</v>
      </c>
      <c r="B30" s="92" t="s">
        <v>54</v>
      </c>
      <c r="C30" s="93" t="s">
        <v>55</v>
      </c>
      <c r="I30" s="63" t="s">
        <v>21</v>
      </c>
      <c r="J30" s="63" t="s">
        <v>23</v>
      </c>
      <c r="K30" s="49" t="str">
        <f t="shared" si="0"/>
        <v>ModeradoMedia</v>
      </c>
      <c r="L30" s="49" t="s">
        <v>21</v>
      </c>
    </row>
    <row r="31" spans="1:12" ht="35.25" customHeight="1" x14ac:dyDescent="0.25">
      <c r="A31" s="94" t="s">
        <v>56</v>
      </c>
      <c r="B31" s="95" t="s">
        <v>57</v>
      </c>
      <c r="C31" s="96" t="s">
        <v>58</v>
      </c>
      <c r="I31" s="63" t="s">
        <v>21</v>
      </c>
      <c r="J31" s="64" t="s">
        <v>28</v>
      </c>
      <c r="K31" s="49" t="str">
        <f t="shared" si="0"/>
        <v>ModeradoAlta</v>
      </c>
      <c r="L31" s="49" t="s">
        <v>49</v>
      </c>
    </row>
    <row r="32" spans="1:12" ht="35.25" customHeight="1" x14ac:dyDescent="0.25">
      <c r="A32" s="94"/>
      <c r="B32" s="95"/>
      <c r="C32" s="96"/>
      <c r="I32" s="63" t="s">
        <v>21</v>
      </c>
      <c r="J32" s="65" t="s">
        <v>32</v>
      </c>
      <c r="K32" s="49" t="str">
        <f t="shared" si="0"/>
        <v>ModeradoMuy Alta</v>
      </c>
      <c r="L32" s="49" t="s">
        <v>49</v>
      </c>
    </row>
    <row r="33" spans="1:12" ht="35.25" customHeight="1" x14ac:dyDescent="0.25">
      <c r="A33" s="97" t="s">
        <v>59</v>
      </c>
      <c r="B33" s="95" t="s">
        <v>60</v>
      </c>
      <c r="C33" s="96" t="s">
        <v>61</v>
      </c>
      <c r="I33" s="64" t="s">
        <v>26</v>
      </c>
      <c r="J33" s="247" t="s">
        <v>11</v>
      </c>
      <c r="K33" s="49" t="str">
        <f t="shared" si="0"/>
        <v>MayorMuy Baja</v>
      </c>
      <c r="L33" s="49" t="s">
        <v>49</v>
      </c>
    </row>
    <row r="34" spans="1:12" ht="35.25" customHeight="1" x14ac:dyDescent="0.25">
      <c r="A34" s="97" t="s">
        <v>62</v>
      </c>
      <c r="B34" s="95" t="s">
        <v>63</v>
      </c>
      <c r="C34" s="96" t="s">
        <v>64</v>
      </c>
      <c r="I34" s="64" t="s">
        <v>26</v>
      </c>
      <c r="J34" s="60" t="s">
        <v>17</v>
      </c>
      <c r="K34" s="49" t="str">
        <f t="shared" si="0"/>
        <v>MayorBaja</v>
      </c>
      <c r="L34" s="49" t="s">
        <v>49</v>
      </c>
    </row>
    <row r="35" spans="1:12" ht="35.25" customHeight="1" x14ac:dyDescent="0.25">
      <c r="A35" s="97" t="s">
        <v>65</v>
      </c>
      <c r="B35" s="95" t="s">
        <v>66</v>
      </c>
      <c r="C35" s="96" t="s">
        <v>67</v>
      </c>
      <c r="I35" s="64" t="s">
        <v>26</v>
      </c>
      <c r="J35" s="63" t="s">
        <v>23</v>
      </c>
      <c r="K35" s="49" t="str">
        <f t="shared" si="0"/>
        <v>MayorMedia</v>
      </c>
      <c r="L35" s="49" t="s">
        <v>49</v>
      </c>
    </row>
    <row r="36" spans="1:12" ht="35.25" customHeight="1" x14ac:dyDescent="0.25">
      <c r="A36" s="97"/>
      <c r="B36" s="95"/>
      <c r="C36" s="96"/>
      <c r="I36" s="64" t="s">
        <v>26</v>
      </c>
      <c r="J36" s="64" t="s">
        <v>28</v>
      </c>
      <c r="K36" s="49" t="str">
        <f t="shared" si="0"/>
        <v>MayorAlta</v>
      </c>
      <c r="L36" s="49" t="s">
        <v>49</v>
      </c>
    </row>
    <row r="37" spans="1:12" ht="35.25" customHeight="1" x14ac:dyDescent="0.25">
      <c r="A37" s="97" t="s">
        <v>68</v>
      </c>
      <c r="B37" s="95" t="s">
        <v>69</v>
      </c>
      <c r="C37" s="98" t="s">
        <v>70</v>
      </c>
      <c r="I37" s="64" t="s">
        <v>26</v>
      </c>
      <c r="J37" s="65" t="s">
        <v>32</v>
      </c>
      <c r="K37" s="49" t="str">
        <f t="shared" si="0"/>
        <v>MayorMuy Alta</v>
      </c>
      <c r="L37" s="49" t="s">
        <v>49</v>
      </c>
    </row>
    <row r="38" spans="1:12" ht="35.25" customHeight="1" x14ac:dyDescent="0.25">
      <c r="A38" s="97"/>
      <c r="B38" s="95"/>
      <c r="C38" s="98"/>
      <c r="I38" s="65" t="s">
        <v>30</v>
      </c>
      <c r="J38" s="247" t="s">
        <v>11</v>
      </c>
      <c r="K38" s="49" t="str">
        <f t="shared" si="0"/>
        <v>CatastróficoMuy Baja</v>
      </c>
      <c r="L38" s="49" t="s">
        <v>71</v>
      </c>
    </row>
    <row r="39" spans="1:12" ht="35.25" customHeight="1" x14ac:dyDescent="0.25">
      <c r="A39" s="97" t="s">
        <v>72</v>
      </c>
      <c r="B39" s="95" t="s">
        <v>73</v>
      </c>
      <c r="C39" s="98" t="s">
        <v>74</v>
      </c>
      <c r="I39" s="65" t="s">
        <v>30</v>
      </c>
      <c r="J39" s="60" t="s">
        <v>17</v>
      </c>
      <c r="K39" s="49" t="str">
        <f t="shared" si="0"/>
        <v>CatastróficoBaja</v>
      </c>
      <c r="L39" s="49" t="s">
        <v>71</v>
      </c>
    </row>
    <row r="40" spans="1:12" ht="35.25" customHeight="1" x14ac:dyDescent="0.25">
      <c r="A40" s="97"/>
      <c r="B40" s="95"/>
      <c r="C40" s="98"/>
      <c r="I40" s="65" t="s">
        <v>30</v>
      </c>
      <c r="J40" s="63" t="s">
        <v>23</v>
      </c>
      <c r="K40" s="49" t="str">
        <f t="shared" si="0"/>
        <v>CatastróficoMedia</v>
      </c>
      <c r="L40" s="49" t="s">
        <v>71</v>
      </c>
    </row>
    <row r="41" spans="1:12" ht="35.25" customHeight="1" x14ac:dyDescent="0.25">
      <c r="A41" s="97" t="s">
        <v>75</v>
      </c>
      <c r="B41" s="95" t="s">
        <v>76</v>
      </c>
      <c r="C41" s="98" t="s">
        <v>77</v>
      </c>
      <c r="I41" s="65" t="s">
        <v>30</v>
      </c>
      <c r="J41" s="64" t="s">
        <v>28</v>
      </c>
      <c r="K41" s="49" t="str">
        <f t="shared" si="0"/>
        <v>CatastróficoAlta</v>
      </c>
      <c r="L41" s="49" t="s">
        <v>71</v>
      </c>
    </row>
    <row r="42" spans="1:12" ht="35.25" customHeight="1" x14ac:dyDescent="0.25">
      <c r="A42" s="97"/>
      <c r="B42" s="95"/>
      <c r="C42" s="98"/>
      <c r="I42" s="65" t="s">
        <v>30</v>
      </c>
      <c r="J42" s="65" t="s">
        <v>32</v>
      </c>
      <c r="K42" s="49" t="str">
        <f t="shared" si="0"/>
        <v>CatastróficoMuy Alta</v>
      </c>
      <c r="L42" s="49" t="s">
        <v>71</v>
      </c>
    </row>
    <row r="43" spans="1:12" ht="35.25" customHeight="1" x14ac:dyDescent="0.25">
      <c r="A43" s="97" t="s">
        <v>78</v>
      </c>
      <c r="B43" s="95" t="s">
        <v>79</v>
      </c>
      <c r="C43" s="98" t="s">
        <v>80</v>
      </c>
      <c r="I43" s="99"/>
    </row>
    <row r="44" spans="1:12" ht="35.25" customHeight="1" x14ac:dyDescent="0.25">
      <c r="A44" s="97" t="s">
        <v>81</v>
      </c>
      <c r="B44" s="95" t="s">
        <v>82</v>
      </c>
      <c r="C44" s="98" t="s">
        <v>83</v>
      </c>
      <c r="I44" s="245"/>
    </row>
    <row r="45" spans="1:12" ht="35.25" customHeight="1" x14ac:dyDescent="0.25">
      <c r="A45" s="97" t="s">
        <v>84</v>
      </c>
      <c r="B45" s="95" t="s">
        <v>85</v>
      </c>
      <c r="C45" s="98" t="s">
        <v>86</v>
      </c>
      <c r="I45" s="245"/>
    </row>
    <row r="46" spans="1:12" ht="35.25" customHeight="1" x14ac:dyDescent="0.25">
      <c r="A46" s="97" t="s">
        <v>87</v>
      </c>
      <c r="B46" s="95" t="s">
        <v>88</v>
      </c>
      <c r="C46" s="98" t="s">
        <v>83</v>
      </c>
      <c r="I46" s="245"/>
    </row>
    <row r="47" spans="1:12" ht="35.25" customHeight="1" x14ac:dyDescent="0.25">
      <c r="A47" s="97" t="s">
        <v>89</v>
      </c>
      <c r="B47" s="95" t="s">
        <v>90</v>
      </c>
      <c r="C47" s="98" t="s">
        <v>83</v>
      </c>
    </row>
    <row r="48" spans="1:12" ht="35.25" customHeight="1" x14ac:dyDescent="0.25">
      <c r="A48" s="97" t="s">
        <v>91</v>
      </c>
      <c r="B48" s="95" t="s">
        <v>92</v>
      </c>
      <c r="C48" s="96" t="s">
        <v>64</v>
      </c>
    </row>
    <row r="49" spans="1:3" ht="35.25" customHeight="1" x14ac:dyDescent="0.25">
      <c r="A49" s="97" t="s">
        <v>93</v>
      </c>
      <c r="B49" s="95" t="s">
        <v>94</v>
      </c>
      <c r="C49" s="98" t="s">
        <v>95</v>
      </c>
    </row>
    <row r="50" spans="1:3" ht="35.25" customHeight="1" x14ac:dyDescent="0.25">
      <c r="A50" s="97"/>
      <c r="B50" s="95"/>
      <c r="C50" s="98"/>
    </row>
    <row r="51" spans="1:3" ht="35.25" customHeight="1" x14ac:dyDescent="0.25">
      <c r="A51" s="97" t="s">
        <v>96</v>
      </c>
      <c r="B51" s="95" t="s">
        <v>97</v>
      </c>
      <c r="C51" s="98" t="s">
        <v>80</v>
      </c>
    </row>
    <row r="52" spans="1:3" ht="35.25" customHeight="1" x14ac:dyDescent="0.25">
      <c r="A52" s="97" t="s">
        <v>98</v>
      </c>
      <c r="B52" s="95" t="s">
        <v>99</v>
      </c>
      <c r="C52" s="98" t="s">
        <v>100</v>
      </c>
    </row>
    <row r="53" spans="1:3" ht="15.75" customHeight="1" x14ac:dyDescent="0.25"/>
    <row r="54" spans="1:3" ht="15.75" customHeight="1" x14ac:dyDescent="0.25"/>
    <row r="55" spans="1:3" ht="15.75" customHeight="1" x14ac:dyDescent="0.25"/>
    <row r="56" spans="1:3" ht="15.75" customHeight="1" x14ac:dyDescent="0.25"/>
    <row r="57" spans="1:3" ht="15.75" customHeight="1" x14ac:dyDescent="0.25"/>
    <row r="58" spans="1:3" ht="15.75" customHeight="1" x14ac:dyDescent="0.25">
      <c r="A58" s="49" t="s">
        <v>101</v>
      </c>
    </row>
    <row r="59" spans="1:3" ht="15.75" customHeight="1" x14ac:dyDescent="0.25">
      <c r="A59" s="49" t="s">
        <v>102</v>
      </c>
    </row>
    <row r="60" spans="1:3" ht="15.75" customHeight="1" x14ac:dyDescent="0.25">
      <c r="A60" s="49" t="s">
        <v>103</v>
      </c>
    </row>
    <row r="61" spans="1:3" ht="15.75" customHeight="1" x14ac:dyDescent="0.25"/>
    <row r="62" spans="1:3" ht="15.75" customHeight="1" x14ac:dyDescent="0.25"/>
    <row r="63" spans="1:3" ht="15.75" customHeight="1" x14ac:dyDescent="0.25">
      <c r="A63" s="100" t="s">
        <v>104</v>
      </c>
    </row>
    <row r="64" spans="1:3" ht="15.75" customHeight="1" x14ac:dyDescent="0.25">
      <c r="A64" s="101" t="s">
        <v>105</v>
      </c>
    </row>
    <row r="65" spans="1:1" ht="15.75" customHeight="1" x14ac:dyDescent="0.25">
      <c r="A65" s="101" t="s">
        <v>106</v>
      </c>
    </row>
    <row r="66" spans="1:1" ht="15.75" customHeight="1" x14ac:dyDescent="0.25">
      <c r="A66" s="101" t="s">
        <v>107</v>
      </c>
    </row>
    <row r="67" spans="1:1" ht="15.75" customHeight="1" x14ac:dyDescent="0.25">
      <c r="A67" s="101" t="s">
        <v>108</v>
      </c>
    </row>
    <row r="68" spans="1:1" ht="15.75" customHeight="1" x14ac:dyDescent="0.25">
      <c r="A68" s="101" t="s">
        <v>109</v>
      </c>
    </row>
    <row r="69" spans="1:1" ht="15.75" customHeight="1" x14ac:dyDescent="0.25">
      <c r="A69" s="101" t="s">
        <v>110</v>
      </c>
    </row>
    <row r="70" spans="1:1" ht="15.75" customHeight="1" x14ac:dyDescent="0.3">
      <c r="A70" s="93" t="s">
        <v>111</v>
      </c>
    </row>
    <row r="71" spans="1:1" ht="15.75" customHeight="1" x14ac:dyDescent="0.25">
      <c r="A71" s="101" t="s">
        <v>112</v>
      </c>
    </row>
    <row r="72" spans="1:1" ht="15.75" customHeight="1" x14ac:dyDescent="0.3">
      <c r="A72" s="263" t="s">
        <v>113</v>
      </c>
    </row>
    <row r="73" spans="1:1" ht="15.75" customHeight="1" x14ac:dyDescent="0.25"/>
    <row r="74" spans="1:1" ht="15.75" customHeight="1" x14ac:dyDescent="0.25"/>
    <row r="75" spans="1:1" ht="15.75" customHeight="1" x14ac:dyDescent="0.25"/>
    <row r="76" spans="1:1" ht="15.75" customHeight="1" x14ac:dyDescent="0.25"/>
    <row r="77" spans="1:1" ht="15.75" customHeight="1" x14ac:dyDescent="0.25"/>
    <row r="78" spans="1:1" ht="15.75" customHeight="1" x14ac:dyDescent="0.25"/>
    <row r="79" spans="1:1" ht="15.75" customHeight="1" x14ac:dyDescent="0.25"/>
    <row r="80" spans="1:1"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45" workbookViewId="0">
      <selection activeCell="A3" sqref="A1:XFD1048576"/>
    </sheetView>
  </sheetViews>
  <sheetFormatPr baseColWidth="10" defaultColWidth="14.42578125" defaultRowHeight="74.25" customHeight="1" x14ac:dyDescent="0.25"/>
  <cols>
    <col min="1" max="1" width="2.85546875" style="200" customWidth="1"/>
    <col min="2" max="3" width="24.7109375" customWidth="1"/>
    <col min="4" max="4" width="63.85546875" customWidth="1"/>
    <col min="5" max="5" width="24.7109375" customWidth="1"/>
    <col min="6" max="6" width="11.42578125" style="200" customWidth="1"/>
    <col min="7" max="26" width="10.7109375" style="200" customWidth="1"/>
  </cols>
  <sheetData>
    <row r="1" spans="2:5" ht="74.25" customHeight="1" x14ac:dyDescent="0.25">
      <c r="B1" s="200"/>
      <c r="C1" s="200"/>
      <c r="D1" s="200"/>
      <c r="E1" s="200"/>
    </row>
    <row r="2" spans="2:5" ht="74.25" customHeight="1" x14ac:dyDescent="0.25">
      <c r="B2" s="965" t="s">
        <v>114</v>
      </c>
      <c r="C2" s="966"/>
      <c r="D2" s="966"/>
      <c r="E2" s="808"/>
    </row>
    <row r="3" spans="2:5" ht="74.25" customHeight="1" x14ac:dyDescent="0.25">
      <c r="B3" s="967" t="s">
        <v>115</v>
      </c>
      <c r="C3" s="968"/>
      <c r="D3" s="968"/>
      <c r="E3" s="969"/>
    </row>
    <row r="4" spans="2:5" ht="74.25" customHeight="1" x14ac:dyDescent="0.25">
      <c r="B4" s="970" t="s">
        <v>116</v>
      </c>
      <c r="C4" s="971"/>
      <c r="D4" s="971"/>
      <c r="E4" s="972"/>
    </row>
    <row r="5" spans="2:5" ht="74.25" customHeight="1" x14ac:dyDescent="0.25">
      <c r="B5" s="973" t="s">
        <v>117</v>
      </c>
      <c r="C5" s="968"/>
      <c r="D5" s="968"/>
      <c r="E5" s="969"/>
    </row>
    <row r="6" spans="2:5" ht="74.25" customHeight="1" x14ac:dyDescent="0.25">
      <c r="B6" s="974" t="s">
        <v>118</v>
      </c>
      <c r="C6" s="803"/>
      <c r="D6" s="803"/>
      <c r="E6" s="801"/>
    </row>
    <row r="7" spans="2:5" ht="74.25" customHeight="1" x14ac:dyDescent="0.25">
      <c r="B7" s="201"/>
      <c r="C7" s="1"/>
      <c r="D7" s="1"/>
      <c r="E7" s="202"/>
    </row>
    <row r="8" spans="2:5" ht="74.25" customHeight="1" x14ac:dyDescent="0.25">
      <c r="B8" s="203"/>
      <c r="C8" s="2" t="s">
        <v>119</v>
      </c>
      <c r="D8" s="3" t="s">
        <v>120</v>
      </c>
      <c r="E8" s="204"/>
    </row>
    <row r="9" spans="2:5" ht="74.25" customHeight="1" x14ac:dyDescent="0.25">
      <c r="B9" s="203"/>
      <c r="C9" s="4" t="s">
        <v>121</v>
      </c>
      <c r="D9" s="5" t="s">
        <v>122</v>
      </c>
      <c r="E9" s="204"/>
    </row>
    <row r="10" spans="2:5" ht="74.25" customHeight="1" x14ac:dyDescent="0.25">
      <c r="B10" s="203"/>
      <c r="C10" s="4" t="s">
        <v>123</v>
      </c>
      <c r="D10" s="5" t="s">
        <v>124</v>
      </c>
      <c r="E10" s="204"/>
    </row>
    <row r="11" spans="2:5" ht="74.25" customHeight="1" x14ac:dyDescent="0.25">
      <c r="B11" s="203"/>
      <c r="C11" s="4" t="s">
        <v>125</v>
      </c>
      <c r="D11" s="5" t="s">
        <v>126</v>
      </c>
      <c r="E11" s="204"/>
    </row>
    <row r="12" spans="2:5" ht="74.25" customHeight="1" x14ac:dyDescent="0.25">
      <c r="B12" s="203"/>
      <c r="C12" s="4" t="s">
        <v>127</v>
      </c>
      <c r="D12" s="5" t="s">
        <v>128</v>
      </c>
      <c r="E12" s="204"/>
    </row>
    <row r="13" spans="2:5" ht="74.25" customHeight="1" x14ac:dyDescent="0.25">
      <c r="B13" s="203"/>
      <c r="C13" s="6" t="s">
        <v>35</v>
      </c>
      <c r="D13" s="7" t="s">
        <v>129</v>
      </c>
      <c r="E13" s="204"/>
    </row>
    <row r="14" spans="2:5" ht="74.25" customHeight="1" x14ac:dyDescent="0.25">
      <c r="B14" s="203"/>
      <c r="C14" s="6" t="s">
        <v>130</v>
      </c>
      <c r="D14" s="7" t="s">
        <v>131</v>
      </c>
      <c r="E14" s="204"/>
    </row>
    <row r="15" spans="2:5" ht="74.25" customHeight="1" x14ac:dyDescent="0.25">
      <c r="B15" s="203"/>
      <c r="C15" s="6" t="s">
        <v>132</v>
      </c>
      <c r="D15" s="7" t="s">
        <v>133</v>
      </c>
      <c r="E15" s="204"/>
    </row>
    <row r="16" spans="2:5" ht="74.25" customHeight="1" x14ac:dyDescent="0.25">
      <c r="B16" s="203"/>
      <c r="C16" s="6" t="s">
        <v>134</v>
      </c>
      <c r="D16" s="7" t="s">
        <v>135</v>
      </c>
      <c r="E16" s="204"/>
    </row>
    <row r="17" spans="2:5" ht="74.25" customHeight="1" x14ac:dyDescent="0.25">
      <c r="B17" s="203"/>
      <c r="C17" s="6" t="s">
        <v>136</v>
      </c>
      <c r="D17" s="7" t="s">
        <v>137</v>
      </c>
      <c r="E17" s="204"/>
    </row>
    <row r="18" spans="2:5" ht="74.25" customHeight="1" x14ac:dyDescent="0.25">
      <c r="B18" s="203"/>
      <c r="C18" s="6" t="s">
        <v>138</v>
      </c>
      <c r="D18" s="5" t="s">
        <v>139</v>
      </c>
      <c r="E18" s="204"/>
    </row>
    <row r="19" spans="2:5" ht="74.25" customHeight="1" x14ac:dyDescent="0.25">
      <c r="B19" s="203"/>
      <c r="C19" s="6" t="s">
        <v>140</v>
      </c>
      <c r="D19" s="5" t="s">
        <v>141</v>
      </c>
      <c r="E19" s="204"/>
    </row>
    <row r="20" spans="2:5" ht="74.25" customHeight="1" x14ac:dyDescent="0.25">
      <c r="B20" s="203"/>
      <c r="C20" s="6" t="s">
        <v>142</v>
      </c>
      <c r="D20" s="7" t="s">
        <v>143</v>
      </c>
      <c r="E20" s="204"/>
    </row>
    <row r="21" spans="2:5" ht="74.25" customHeight="1" x14ac:dyDescent="0.25">
      <c r="B21" s="203"/>
      <c r="C21" s="6" t="s">
        <v>144</v>
      </c>
      <c r="D21" s="7" t="s">
        <v>145</v>
      </c>
      <c r="E21" s="204"/>
    </row>
    <row r="22" spans="2:5" ht="74.25" customHeight="1" x14ac:dyDescent="0.25">
      <c r="B22" s="203"/>
      <c r="C22" s="6" t="s">
        <v>146</v>
      </c>
      <c r="D22" s="7" t="s">
        <v>147</v>
      </c>
      <c r="E22" s="204"/>
    </row>
    <row r="23" spans="2:5" ht="74.25" customHeight="1" x14ac:dyDescent="0.25">
      <c r="B23" s="203"/>
      <c r="C23" s="6" t="s">
        <v>148</v>
      </c>
      <c r="D23" s="7" t="s">
        <v>149</v>
      </c>
      <c r="E23" s="204"/>
    </row>
    <row r="24" spans="2:5" ht="74.25" customHeight="1" x14ac:dyDescent="0.25">
      <c r="B24" s="203"/>
      <c r="C24" s="6" t="s">
        <v>150</v>
      </c>
      <c r="D24" s="7" t="s">
        <v>151</v>
      </c>
      <c r="E24" s="204"/>
    </row>
    <row r="25" spans="2:5" ht="74.25" customHeight="1" x14ac:dyDescent="0.25">
      <c r="B25" s="203"/>
      <c r="C25" s="6" t="s">
        <v>152</v>
      </c>
      <c r="D25" s="7" t="s">
        <v>153</v>
      </c>
      <c r="E25" s="204"/>
    </row>
    <row r="26" spans="2:5" ht="74.25" customHeight="1" x14ac:dyDescent="0.25">
      <c r="B26" s="203"/>
      <c r="C26" s="6" t="s">
        <v>154</v>
      </c>
      <c r="D26" s="7" t="s">
        <v>155</v>
      </c>
      <c r="E26" s="204"/>
    </row>
    <row r="27" spans="2:5" ht="74.25" customHeight="1" x14ac:dyDescent="0.25">
      <c r="B27" s="203"/>
      <c r="C27" s="6" t="s">
        <v>154</v>
      </c>
      <c r="D27" s="7" t="s">
        <v>155</v>
      </c>
      <c r="E27" s="204"/>
    </row>
    <row r="28" spans="2:5" ht="74.25" customHeight="1" x14ac:dyDescent="0.25">
      <c r="B28" s="203"/>
      <c r="C28" s="6" t="s">
        <v>156</v>
      </c>
      <c r="D28" s="7" t="s">
        <v>157</v>
      </c>
      <c r="E28" s="204"/>
    </row>
    <row r="29" spans="2:5" ht="74.25" customHeight="1" x14ac:dyDescent="0.25">
      <c r="B29" s="203"/>
      <c r="C29" s="6" t="s">
        <v>158</v>
      </c>
      <c r="D29" s="7" t="s">
        <v>159</v>
      </c>
      <c r="E29" s="204"/>
    </row>
    <row r="30" spans="2:5" ht="74.25" customHeight="1" x14ac:dyDescent="0.25">
      <c r="B30" s="203"/>
      <c r="C30" s="6" t="s">
        <v>160</v>
      </c>
      <c r="D30" s="7" t="s">
        <v>161</v>
      </c>
      <c r="E30" s="204"/>
    </row>
    <row r="31" spans="2:5" ht="74.25" customHeight="1" x14ac:dyDescent="0.25">
      <c r="B31" s="203"/>
      <c r="C31" s="6" t="s">
        <v>162</v>
      </c>
      <c r="D31" s="8" t="s">
        <v>163</v>
      </c>
      <c r="E31" s="204"/>
    </row>
    <row r="32" spans="2:5" ht="74.25" customHeight="1" x14ac:dyDescent="0.25">
      <c r="B32" s="203"/>
      <c r="C32" s="6" t="s">
        <v>164</v>
      </c>
      <c r="D32" s="5" t="s">
        <v>165</v>
      </c>
      <c r="E32" s="204"/>
    </row>
    <row r="33" spans="2:5" ht="74.25" customHeight="1" x14ac:dyDescent="0.25">
      <c r="B33" s="203"/>
      <c r="C33" s="6" t="s">
        <v>166</v>
      </c>
      <c r="D33" s="5" t="s">
        <v>167</v>
      </c>
      <c r="E33" s="204"/>
    </row>
    <row r="34" spans="2:5" ht="74.25" customHeight="1" x14ac:dyDescent="0.25">
      <c r="B34" s="203"/>
      <c r="C34" s="6" t="s">
        <v>168</v>
      </c>
      <c r="D34" s="5" t="s">
        <v>169</v>
      </c>
      <c r="E34" s="204"/>
    </row>
    <row r="35" spans="2:5" ht="74.25" customHeight="1" x14ac:dyDescent="0.25">
      <c r="B35" s="203"/>
      <c r="C35" s="6" t="s">
        <v>170</v>
      </c>
      <c r="D35" s="5" t="s">
        <v>171</v>
      </c>
      <c r="E35" s="204"/>
    </row>
    <row r="36" spans="2:5" ht="74.25" customHeight="1" x14ac:dyDescent="0.25">
      <c r="B36" s="203"/>
      <c r="C36" s="6" t="s">
        <v>172</v>
      </c>
      <c r="D36" s="7" t="s">
        <v>173</v>
      </c>
      <c r="E36" s="204"/>
    </row>
    <row r="37" spans="2:5" ht="74.25" customHeight="1" x14ac:dyDescent="0.25">
      <c r="B37" s="203"/>
      <c r="C37" s="6" t="s">
        <v>174</v>
      </c>
      <c r="D37" s="7" t="s">
        <v>175</v>
      </c>
      <c r="E37" s="204"/>
    </row>
    <row r="38" spans="2:5" ht="74.25" customHeight="1" x14ac:dyDescent="0.25">
      <c r="B38" s="203"/>
      <c r="C38" s="6" t="s">
        <v>176</v>
      </c>
      <c r="D38" s="7" t="s">
        <v>177</v>
      </c>
      <c r="E38" s="204"/>
    </row>
    <row r="39" spans="2:5" ht="74.25" customHeight="1" x14ac:dyDescent="0.25">
      <c r="B39" s="203"/>
      <c r="C39" s="9" t="s">
        <v>178</v>
      </c>
      <c r="D39" s="5" t="s">
        <v>179</v>
      </c>
      <c r="E39" s="204"/>
    </row>
    <row r="40" spans="2:5" ht="74.25" customHeight="1" x14ac:dyDescent="0.25">
      <c r="B40" s="203"/>
      <c r="C40" s="9" t="s">
        <v>180</v>
      </c>
      <c r="D40" s="5" t="s">
        <v>181</v>
      </c>
      <c r="E40" s="204"/>
    </row>
    <row r="41" spans="2:5" ht="74.25" customHeight="1" x14ac:dyDescent="0.25">
      <c r="B41" s="203"/>
      <c r="C41" s="9" t="s">
        <v>182</v>
      </c>
      <c r="D41" s="5" t="s">
        <v>183</v>
      </c>
      <c r="E41" s="204"/>
    </row>
    <row r="42" spans="2:5" ht="74.25" customHeight="1" x14ac:dyDescent="0.25">
      <c r="B42" s="203"/>
      <c r="C42" s="9" t="s">
        <v>184</v>
      </c>
      <c r="D42" s="5" t="s">
        <v>185</v>
      </c>
      <c r="E42" s="204"/>
    </row>
    <row r="43" spans="2:5" ht="74.25" customHeight="1" x14ac:dyDescent="0.25">
      <c r="B43" s="203"/>
      <c r="C43" s="9" t="s">
        <v>186</v>
      </c>
      <c r="D43" s="5" t="s">
        <v>187</v>
      </c>
      <c r="E43" s="204"/>
    </row>
    <row r="44" spans="2:5" ht="74.25" customHeight="1" x14ac:dyDescent="0.25">
      <c r="B44" s="203"/>
      <c r="C44" s="6" t="s">
        <v>188</v>
      </c>
      <c r="D44" s="7" t="s">
        <v>189</v>
      </c>
      <c r="E44" s="204"/>
    </row>
    <row r="45" spans="2:5" ht="74.25" customHeight="1" x14ac:dyDescent="0.25">
      <c r="B45" s="203"/>
      <c r="C45" s="9" t="s">
        <v>190</v>
      </c>
      <c r="D45" s="5" t="s">
        <v>191</v>
      </c>
      <c r="E45" s="204"/>
    </row>
    <row r="46" spans="2:5" ht="74.25" customHeight="1" x14ac:dyDescent="0.25">
      <c r="B46" s="203"/>
      <c r="C46" s="10"/>
      <c r="D46" s="11"/>
      <c r="E46" s="204"/>
    </row>
    <row r="47" spans="2:5" ht="74.25" customHeight="1" x14ac:dyDescent="0.25">
      <c r="B47" s="203"/>
      <c r="C47" s="205"/>
      <c r="D47" s="205"/>
      <c r="E47" s="204"/>
    </row>
    <row r="48" spans="2:5" ht="74.25" customHeight="1" x14ac:dyDescent="0.25">
      <c r="B48" s="964" t="s">
        <v>192</v>
      </c>
      <c r="C48" s="800"/>
      <c r="D48" s="800"/>
      <c r="E48" s="801"/>
    </row>
    <row r="49" spans="2:5" ht="74.25" customHeight="1" x14ac:dyDescent="0.25">
      <c r="B49" s="964" t="s">
        <v>193</v>
      </c>
      <c r="C49" s="800"/>
      <c r="D49" s="800"/>
      <c r="E49" s="801"/>
    </row>
    <row r="50" spans="2:5" ht="74.25" customHeight="1" x14ac:dyDescent="0.25">
      <c r="B50" s="206"/>
      <c r="C50" s="207"/>
      <c r="D50" s="207"/>
      <c r="E50" s="208"/>
    </row>
    <row r="51" spans="2:5" ht="74.25" customHeight="1" x14ac:dyDescent="0.25">
      <c r="B51" s="200"/>
      <c r="C51" s="200"/>
      <c r="D51" s="200"/>
      <c r="E51" s="200"/>
    </row>
    <row r="52" spans="2:5" ht="74.25" customHeight="1" x14ac:dyDescent="0.25">
      <c r="B52" s="200"/>
      <c r="C52" s="200"/>
      <c r="D52" s="200"/>
      <c r="E52" s="200"/>
    </row>
    <row r="53" spans="2:5" ht="74.25" customHeight="1" x14ac:dyDescent="0.25">
      <c r="B53" s="200"/>
      <c r="C53" s="200"/>
      <c r="D53" s="200"/>
      <c r="E53" s="200"/>
    </row>
    <row r="54" spans="2:5" ht="74.25" customHeight="1" x14ac:dyDescent="0.25">
      <c r="B54" s="200"/>
      <c r="C54" s="200"/>
      <c r="D54" s="200"/>
      <c r="E54" s="200"/>
    </row>
    <row r="55" spans="2:5" ht="74.25" customHeight="1" x14ac:dyDescent="0.25">
      <c r="B55" s="200"/>
      <c r="C55" s="200"/>
      <c r="D55" s="200"/>
      <c r="E55" s="200"/>
    </row>
    <row r="56" spans="2:5" ht="74.25" customHeight="1" x14ac:dyDescent="0.25">
      <c r="B56" s="200"/>
      <c r="C56" s="200"/>
      <c r="D56" s="200"/>
      <c r="E56" s="200"/>
    </row>
    <row r="57" spans="2:5" ht="74.25" customHeight="1" x14ac:dyDescent="0.25">
      <c r="B57" s="200"/>
      <c r="C57" s="200"/>
      <c r="D57" s="200"/>
      <c r="E57" s="200"/>
    </row>
    <row r="58" spans="2:5" ht="74.25" customHeight="1" x14ac:dyDescent="0.25">
      <c r="B58" s="200"/>
      <c r="C58" s="200"/>
      <c r="D58" s="200"/>
      <c r="E58" s="200"/>
    </row>
    <row r="59" spans="2:5" ht="74.25" customHeight="1" x14ac:dyDescent="0.25">
      <c r="B59" s="200"/>
      <c r="C59" s="200"/>
      <c r="D59" s="200"/>
      <c r="E59" s="200"/>
    </row>
    <row r="60" spans="2:5" ht="74.25" customHeight="1" x14ac:dyDescent="0.25">
      <c r="B60" s="200"/>
      <c r="C60" s="200"/>
      <c r="D60" s="200"/>
      <c r="E60" s="200"/>
    </row>
    <row r="61" spans="2:5" ht="74.25" customHeight="1" x14ac:dyDescent="0.25">
      <c r="B61" s="200"/>
      <c r="C61" s="200"/>
      <c r="D61" s="200"/>
      <c r="E61" s="200"/>
    </row>
    <row r="62" spans="2:5" ht="74.25" customHeight="1" x14ac:dyDescent="0.25">
      <c r="B62" s="200"/>
      <c r="C62" s="200"/>
      <c r="D62" s="200"/>
      <c r="E62" s="200"/>
    </row>
    <row r="63" spans="2:5" ht="74.25" customHeight="1" x14ac:dyDescent="0.25">
      <c r="B63" s="200"/>
      <c r="C63" s="200"/>
      <c r="D63" s="200"/>
      <c r="E63" s="200"/>
    </row>
    <row r="64" spans="2:5" ht="74.25" customHeight="1" x14ac:dyDescent="0.25">
      <c r="B64" s="200"/>
      <c r="C64" s="200"/>
      <c r="D64" s="200"/>
      <c r="E64" s="200"/>
    </row>
    <row r="65" spans="2:5" ht="74.25" customHeight="1" x14ac:dyDescent="0.25">
      <c r="B65" s="200"/>
      <c r="C65" s="200"/>
      <c r="D65" s="200"/>
      <c r="E65" s="200"/>
    </row>
    <row r="66" spans="2:5" ht="74.25" customHeight="1" x14ac:dyDescent="0.25">
      <c r="B66" s="200"/>
      <c r="C66" s="200"/>
      <c r="D66" s="200"/>
      <c r="E66" s="200"/>
    </row>
    <row r="67" spans="2:5" ht="74.25" customHeight="1" x14ac:dyDescent="0.25">
      <c r="B67" s="200"/>
      <c r="C67" s="200"/>
      <c r="D67" s="200"/>
      <c r="E67" s="200"/>
    </row>
    <row r="68" spans="2:5" ht="74.25" customHeight="1" x14ac:dyDescent="0.25">
      <c r="B68" s="200"/>
      <c r="C68" s="200"/>
      <c r="D68" s="200"/>
      <c r="E68" s="200"/>
    </row>
    <row r="69" spans="2:5" ht="74.25" customHeight="1" x14ac:dyDescent="0.25">
      <c r="B69" s="200"/>
      <c r="C69" s="200"/>
      <c r="D69" s="200"/>
      <c r="E69" s="200"/>
    </row>
    <row r="70" spans="2:5" ht="74.25" customHeight="1" x14ac:dyDescent="0.25">
      <c r="B70" s="200"/>
      <c r="C70" s="200"/>
      <c r="D70" s="200"/>
      <c r="E70" s="200"/>
    </row>
    <row r="71" spans="2:5" ht="74.25" customHeight="1" x14ac:dyDescent="0.25">
      <c r="B71" s="200"/>
      <c r="C71" s="200"/>
      <c r="D71" s="200"/>
      <c r="E71" s="200"/>
    </row>
    <row r="72" spans="2:5" ht="74.25" customHeight="1" x14ac:dyDescent="0.25">
      <c r="B72" s="200"/>
      <c r="C72" s="200"/>
      <c r="D72" s="200"/>
      <c r="E72" s="200"/>
    </row>
    <row r="73" spans="2:5" ht="74.25" customHeight="1" x14ac:dyDescent="0.25">
      <c r="B73" s="200"/>
      <c r="C73" s="200"/>
      <c r="D73" s="200"/>
      <c r="E73" s="200"/>
    </row>
    <row r="74" spans="2:5" ht="74.25" customHeight="1" x14ac:dyDescent="0.25">
      <c r="B74" s="200"/>
      <c r="C74" s="200"/>
      <c r="D74" s="200"/>
      <c r="E74" s="200"/>
    </row>
    <row r="75" spans="2:5" ht="74.25" customHeight="1" x14ac:dyDescent="0.25">
      <c r="B75" s="200"/>
      <c r="C75" s="200"/>
      <c r="D75" s="200"/>
      <c r="E75" s="200"/>
    </row>
    <row r="76" spans="2:5" ht="74.25" customHeight="1" x14ac:dyDescent="0.25">
      <c r="B76" s="200"/>
      <c r="C76" s="200"/>
      <c r="D76" s="200"/>
      <c r="E76" s="200"/>
    </row>
    <row r="77" spans="2:5" ht="74.25" customHeight="1" x14ac:dyDescent="0.25">
      <c r="B77" s="200"/>
      <c r="C77" s="200"/>
      <c r="D77" s="200"/>
      <c r="E77" s="200"/>
    </row>
    <row r="78" spans="2:5" ht="74.25" customHeight="1" x14ac:dyDescent="0.25">
      <c r="B78" s="200"/>
      <c r="C78" s="200"/>
      <c r="D78" s="200"/>
      <c r="E78" s="200"/>
    </row>
    <row r="79" spans="2:5" ht="74.25" customHeight="1" x14ac:dyDescent="0.25">
      <c r="B79" s="200"/>
      <c r="C79" s="200"/>
      <c r="D79" s="200"/>
      <c r="E79" s="200"/>
    </row>
    <row r="80" spans="2:5" ht="74.25" customHeight="1" x14ac:dyDescent="0.25">
      <c r="B80" s="200"/>
      <c r="C80" s="200"/>
      <c r="D80" s="200"/>
      <c r="E80" s="200"/>
    </row>
    <row r="81" spans="2:5" ht="74.25" customHeight="1" x14ac:dyDescent="0.25">
      <c r="B81" s="200"/>
      <c r="C81" s="200"/>
      <c r="D81" s="200"/>
      <c r="E81" s="200"/>
    </row>
    <row r="82" spans="2:5" ht="74.25" customHeight="1" x14ac:dyDescent="0.25">
      <c r="B82" s="200"/>
      <c r="C82" s="200"/>
      <c r="D82" s="200"/>
      <c r="E82" s="200"/>
    </row>
    <row r="83" spans="2:5" ht="74.25" customHeight="1" x14ac:dyDescent="0.25">
      <c r="B83" s="200"/>
      <c r="C83" s="200"/>
      <c r="D83" s="200"/>
      <c r="E83" s="200"/>
    </row>
    <row r="84" spans="2:5" ht="74.25" customHeight="1" x14ac:dyDescent="0.25">
      <c r="B84" s="200"/>
      <c r="C84" s="200"/>
      <c r="D84" s="200"/>
      <c r="E84" s="200"/>
    </row>
    <row r="85" spans="2:5" ht="74.25" customHeight="1" x14ac:dyDescent="0.25">
      <c r="B85" s="200"/>
      <c r="C85" s="200"/>
      <c r="D85" s="200"/>
      <c r="E85" s="200"/>
    </row>
    <row r="86" spans="2:5" ht="74.25" customHeight="1" x14ac:dyDescent="0.25">
      <c r="B86" s="200"/>
      <c r="C86" s="200"/>
      <c r="D86" s="200"/>
      <c r="E86" s="200"/>
    </row>
    <row r="87" spans="2:5" ht="74.25" customHeight="1" x14ac:dyDescent="0.25">
      <c r="B87" s="200"/>
      <c r="C87" s="200"/>
      <c r="D87" s="200"/>
      <c r="E87" s="200"/>
    </row>
    <row r="88" spans="2:5" ht="74.25" customHeight="1" x14ac:dyDescent="0.25">
      <c r="B88" s="200"/>
      <c r="C88" s="200"/>
      <c r="D88" s="200"/>
      <c r="E88" s="200"/>
    </row>
    <row r="89" spans="2:5" ht="74.25" customHeight="1" x14ac:dyDescent="0.25">
      <c r="B89" s="200"/>
      <c r="C89" s="200"/>
      <c r="D89" s="200"/>
      <c r="E89" s="200"/>
    </row>
    <row r="90" spans="2:5" ht="74.25" customHeight="1" x14ac:dyDescent="0.25">
      <c r="B90" s="200"/>
      <c r="C90" s="200"/>
      <c r="D90" s="200"/>
      <c r="E90" s="200"/>
    </row>
    <row r="91" spans="2:5" ht="74.25" customHeight="1" x14ac:dyDescent="0.25">
      <c r="B91" s="200"/>
      <c r="C91" s="200"/>
      <c r="D91" s="200"/>
      <c r="E91" s="200"/>
    </row>
    <row r="92" spans="2:5" ht="74.25" customHeight="1" x14ac:dyDescent="0.25">
      <c r="B92" s="200"/>
      <c r="C92" s="200"/>
      <c r="D92" s="200"/>
      <c r="E92" s="200"/>
    </row>
    <row r="93" spans="2:5" ht="74.25" customHeight="1" x14ac:dyDescent="0.25">
      <c r="B93" s="200"/>
      <c r="C93" s="200"/>
      <c r="D93" s="200"/>
      <c r="E93" s="200"/>
    </row>
    <row r="94" spans="2:5" ht="74.25" customHeight="1" x14ac:dyDescent="0.25">
      <c r="B94" s="200"/>
      <c r="C94" s="200"/>
      <c r="D94" s="200"/>
      <c r="E94" s="200"/>
    </row>
    <row r="95" spans="2:5" ht="74.25" customHeight="1" x14ac:dyDescent="0.25">
      <c r="B95" s="200"/>
      <c r="C95" s="200"/>
      <c r="D95" s="200"/>
      <c r="E95" s="200"/>
    </row>
    <row r="96" spans="2:5" ht="74.25" customHeight="1" x14ac:dyDescent="0.25">
      <c r="B96" s="200"/>
      <c r="C96" s="200"/>
      <c r="D96" s="200"/>
      <c r="E96" s="200"/>
    </row>
    <row r="97" spans="2:5" ht="74.25" customHeight="1" x14ac:dyDescent="0.25">
      <c r="B97" s="200"/>
      <c r="C97" s="200"/>
      <c r="D97" s="200"/>
      <c r="E97" s="200"/>
    </row>
    <row r="98" spans="2:5" ht="74.25" customHeight="1" x14ac:dyDescent="0.25">
      <c r="B98" s="200"/>
      <c r="C98" s="200"/>
      <c r="D98" s="200"/>
      <c r="E98" s="200"/>
    </row>
    <row r="99" spans="2:5" ht="74.25" customHeight="1" x14ac:dyDescent="0.25">
      <c r="B99" s="200"/>
      <c r="C99" s="200"/>
      <c r="D99" s="200"/>
      <c r="E99" s="200"/>
    </row>
    <row r="100" spans="2:5" ht="74.25" customHeight="1" x14ac:dyDescent="0.25">
      <c r="B100" s="200"/>
      <c r="C100" s="200"/>
      <c r="D100" s="200"/>
      <c r="E100" s="200"/>
    </row>
    <row r="101" spans="2:5" ht="74.25" customHeight="1" x14ac:dyDescent="0.25">
      <c r="B101" s="200"/>
      <c r="C101" s="200"/>
      <c r="D101" s="200"/>
      <c r="E101" s="200"/>
    </row>
    <row r="102" spans="2:5" ht="74.25" customHeight="1" x14ac:dyDescent="0.25">
      <c r="B102" s="200"/>
      <c r="C102" s="200"/>
      <c r="D102" s="200"/>
      <c r="E102" s="200"/>
    </row>
    <row r="103" spans="2:5" ht="74.25" customHeight="1" x14ac:dyDescent="0.25">
      <c r="B103" s="200"/>
      <c r="C103" s="200"/>
      <c r="D103" s="200"/>
      <c r="E103" s="200"/>
    </row>
    <row r="104" spans="2:5" ht="74.25" customHeight="1" x14ac:dyDescent="0.25">
      <c r="B104" s="200"/>
      <c r="C104" s="200"/>
      <c r="D104" s="200"/>
      <c r="E104" s="200"/>
    </row>
    <row r="105" spans="2:5" ht="74.25" customHeight="1" x14ac:dyDescent="0.25">
      <c r="B105" s="200"/>
      <c r="C105" s="200"/>
      <c r="D105" s="200"/>
      <c r="E105" s="200"/>
    </row>
    <row r="106" spans="2:5" ht="74.25" customHeight="1" x14ac:dyDescent="0.25">
      <c r="B106" s="200"/>
      <c r="C106" s="200"/>
      <c r="D106" s="200"/>
      <c r="E106" s="200"/>
    </row>
    <row r="107" spans="2:5" ht="74.25" customHeight="1" x14ac:dyDescent="0.25">
      <c r="B107" s="200"/>
      <c r="C107" s="200"/>
      <c r="D107" s="200"/>
      <c r="E107" s="200"/>
    </row>
    <row r="108" spans="2:5" ht="74.25" customHeight="1" x14ac:dyDescent="0.25">
      <c r="B108" s="200"/>
      <c r="C108" s="200"/>
      <c r="D108" s="200"/>
      <c r="E108" s="200"/>
    </row>
    <row r="109" spans="2:5" ht="74.25" customHeight="1" x14ac:dyDescent="0.25">
      <c r="B109" s="200"/>
      <c r="C109" s="200"/>
      <c r="D109" s="200"/>
      <c r="E109" s="200"/>
    </row>
    <row r="110" spans="2:5" ht="74.25" customHeight="1" x14ac:dyDescent="0.25">
      <c r="B110" s="200"/>
      <c r="C110" s="200"/>
      <c r="D110" s="200"/>
      <c r="E110" s="200"/>
    </row>
    <row r="111" spans="2:5" ht="74.25" customHeight="1" x14ac:dyDescent="0.25">
      <c r="B111" s="200"/>
      <c r="C111" s="200"/>
      <c r="D111" s="200"/>
      <c r="E111" s="200"/>
    </row>
    <row r="112" spans="2:5" ht="74.25" customHeight="1" x14ac:dyDescent="0.25">
      <c r="B112" s="200"/>
      <c r="C112" s="200"/>
      <c r="D112" s="200"/>
      <c r="E112" s="200"/>
    </row>
    <row r="113" spans="2:5" ht="74.25" customHeight="1" x14ac:dyDescent="0.25">
      <c r="B113" s="200"/>
      <c r="C113" s="200"/>
      <c r="D113" s="200"/>
      <c r="E113" s="200"/>
    </row>
    <row r="114" spans="2:5" ht="74.25" customHeight="1" x14ac:dyDescent="0.25">
      <c r="B114" s="200"/>
      <c r="C114" s="200"/>
      <c r="D114" s="200"/>
      <c r="E114" s="200"/>
    </row>
    <row r="115" spans="2:5" ht="74.25" customHeight="1" x14ac:dyDescent="0.25">
      <c r="B115" s="200"/>
      <c r="C115" s="200"/>
      <c r="D115" s="200"/>
      <c r="E115" s="200"/>
    </row>
    <row r="116" spans="2:5" ht="74.25" customHeight="1" x14ac:dyDescent="0.25">
      <c r="B116" s="200"/>
      <c r="C116" s="200"/>
      <c r="D116" s="200"/>
      <c r="E116" s="200"/>
    </row>
    <row r="117" spans="2:5" ht="74.25" customHeight="1" x14ac:dyDescent="0.25">
      <c r="B117" s="200"/>
      <c r="C117" s="200"/>
      <c r="D117" s="200"/>
      <c r="E117" s="200"/>
    </row>
    <row r="118" spans="2:5" ht="74.25" customHeight="1" x14ac:dyDescent="0.25">
      <c r="B118" s="200"/>
      <c r="C118" s="200"/>
      <c r="D118" s="200"/>
      <c r="E118" s="200"/>
    </row>
    <row r="119" spans="2:5" ht="74.25" customHeight="1" x14ac:dyDescent="0.25">
      <c r="B119" s="200"/>
      <c r="C119" s="200"/>
      <c r="D119" s="200"/>
      <c r="E119" s="200"/>
    </row>
    <row r="120" spans="2:5" ht="74.25" customHeight="1" x14ac:dyDescent="0.25">
      <c r="B120" s="200"/>
      <c r="C120" s="200"/>
      <c r="D120" s="200"/>
      <c r="E120" s="200"/>
    </row>
    <row r="121" spans="2:5" ht="74.25" customHeight="1" x14ac:dyDescent="0.25">
      <c r="B121" s="200"/>
      <c r="C121" s="200"/>
      <c r="D121" s="200"/>
      <c r="E121" s="200"/>
    </row>
    <row r="122" spans="2:5" ht="74.25" customHeight="1" x14ac:dyDescent="0.25">
      <c r="B122" s="200"/>
      <c r="C122" s="200"/>
      <c r="D122" s="200"/>
      <c r="E122" s="200"/>
    </row>
    <row r="123" spans="2:5" ht="74.25" customHeight="1" x14ac:dyDescent="0.25">
      <c r="B123" s="200"/>
      <c r="C123" s="200"/>
      <c r="D123" s="200"/>
      <c r="E123" s="200"/>
    </row>
    <row r="124" spans="2:5" ht="74.25" customHeight="1" x14ac:dyDescent="0.25">
      <c r="B124" s="200"/>
      <c r="C124" s="200"/>
      <c r="D124" s="200"/>
      <c r="E124" s="200"/>
    </row>
    <row r="125" spans="2:5" ht="74.25" customHeight="1" x14ac:dyDescent="0.25">
      <c r="B125" s="200"/>
      <c r="C125" s="200"/>
      <c r="D125" s="200"/>
      <c r="E125" s="200"/>
    </row>
    <row r="126" spans="2:5" ht="74.25" customHeight="1" x14ac:dyDescent="0.25">
      <c r="B126" s="200"/>
      <c r="C126" s="200"/>
      <c r="D126" s="200"/>
      <c r="E126" s="200"/>
    </row>
    <row r="127" spans="2:5" ht="74.25" customHeight="1" x14ac:dyDescent="0.25">
      <c r="B127" s="200"/>
      <c r="C127" s="200"/>
      <c r="D127" s="200"/>
      <c r="E127" s="200"/>
    </row>
    <row r="128" spans="2:5" ht="74.25" customHeight="1" x14ac:dyDescent="0.25">
      <c r="B128" s="200"/>
      <c r="C128" s="200"/>
      <c r="D128" s="200"/>
      <c r="E128" s="200"/>
    </row>
    <row r="129" spans="2:5" ht="74.25" customHeight="1" x14ac:dyDescent="0.25">
      <c r="B129" s="200"/>
      <c r="C129" s="200"/>
      <c r="D129" s="200"/>
      <c r="E129" s="200"/>
    </row>
    <row r="130" spans="2:5" ht="74.25" customHeight="1" x14ac:dyDescent="0.25">
      <c r="B130" s="200"/>
      <c r="C130" s="200"/>
      <c r="D130" s="200"/>
      <c r="E130" s="200"/>
    </row>
    <row r="131" spans="2:5" ht="74.25" customHeight="1" x14ac:dyDescent="0.25">
      <c r="B131" s="200"/>
      <c r="C131" s="200"/>
      <c r="D131" s="200"/>
      <c r="E131" s="200"/>
    </row>
    <row r="132" spans="2:5" ht="74.25" customHeight="1" x14ac:dyDescent="0.25">
      <c r="B132" s="200"/>
      <c r="C132" s="200"/>
      <c r="D132" s="200"/>
      <c r="E132" s="200"/>
    </row>
    <row r="133" spans="2:5" ht="74.25" customHeight="1" x14ac:dyDescent="0.25">
      <c r="B133" s="200"/>
      <c r="C133" s="200"/>
      <c r="D133" s="200"/>
      <c r="E133" s="200"/>
    </row>
    <row r="134" spans="2:5" ht="74.25" customHeight="1" x14ac:dyDescent="0.25">
      <c r="B134" s="200"/>
      <c r="C134" s="200"/>
      <c r="D134" s="200"/>
      <c r="E134" s="200"/>
    </row>
    <row r="135" spans="2:5" ht="74.25" customHeight="1" x14ac:dyDescent="0.25">
      <c r="B135" s="200"/>
      <c r="C135" s="200"/>
      <c r="D135" s="200"/>
      <c r="E135" s="200"/>
    </row>
    <row r="136" spans="2:5" ht="74.25" customHeight="1" x14ac:dyDescent="0.25">
      <c r="B136" s="200"/>
      <c r="C136" s="200"/>
      <c r="D136" s="200"/>
      <c r="E136" s="200"/>
    </row>
    <row r="137" spans="2:5" ht="74.25" customHeight="1" x14ac:dyDescent="0.25">
      <c r="B137" s="200"/>
      <c r="C137" s="200"/>
      <c r="D137" s="200"/>
      <c r="E137" s="200"/>
    </row>
    <row r="138" spans="2:5" ht="74.25" customHeight="1" x14ac:dyDescent="0.25">
      <c r="B138" s="200"/>
      <c r="C138" s="200"/>
      <c r="D138" s="200"/>
      <c r="E138" s="200"/>
    </row>
    <row r="139" spans="2:5" ht="74.25" customHeight="1" x14ac:dyDescent="0.25">
      <c r="B139" s="200"/>
      <c r="C139" s="200"/>
      <c r="D139" s="200"/>
      <c r="E139" s="200"/>
    </row>
    <row r="140" spans="2:5" ht="74.25" customHeight="1" x14ac:dyDescent="0.25">
      <c r="B140" s="200"/>
      <c r="C140" s="200"/>
      <c r="D140" s="200"/>
      <c r="E140" s="200"/>
    </row>
    <row r="141" spans="2:5" ht="74.25" customHeight="1" x14ac:dyDescent="0.25">
      <c r="B141" s="200"/>
      <c r="C141" s="200"/>
      <c r="D141" s="200"/>
      <c r="E141" s="200"/>
    </row>
    <row r="142" spans="2:5" ht="74.25" customHeight="1" x14ac:dyDescent="0.25">
      <c r="B142" s="200"/>
      <c r="C142" s="200"/>
      <c r="D142" s="200"/>
      <c r="E142" s="200"/>
    </row>
    <row r="143" spans="2:5" ht="74.25" customHeight="1" x14ac:dyDescent="0.25">
      <c r="B143" s="200"/>
      <c r="C143" s="200"/>
      <c r="D143" s="200"/>
      <c r="E143" s="200"/>
    </row>
    <row r="144" spans="2:5" ht="74.25" customHeight="1" x14ac:dyDescent="0.25">
      <c r="B144" s="200"/>
      <c r="C144" s="200"/>
      <c r="D144" s="200"/>
      <c r="E144" s="200"/>
    </row>
    <row r="145" spans="2:5" ht="74.25" customHeight="1" x14ac:dyDescent="0.25">
      <c r="B145" s="200"/>
      <c r="C145" s="200"/>
      <c r="D145" s="200"/>
      <c r="E145" s="200"/>
    </row>
    <row r="146" spans="2:5" ht="74.25" customHeight="1" x14ac:dyDescent="0.25">
      <c r="B146" s="200"/>
      <c r="C146" s="200"/>
      <c r="D146" s="200"/>
      <c r="E146" s="200"/>
    </row>
    <row r="147" spans="2:5" ht="74.25" customHeight="1" x14ac:dyDescent="0.25">
      <c r="B147" s="200"/>
      <c r="C147" s="200"/>
      <c r="D147" s="200"/>
      <c r="E147" s="200"/>
    </row>
    <row r="148" spans="2:5" ht="74.25" customHeight="1" x14ac:dyDescent="0.25">
      <c r="B148" s="200"/>
      <c r="C148" s="200"/>
      <c r="D148" s="200"/>
      <c r="E148" s="200"/>
    </row>
    <row r="149" spans="2:5" ht="74.25" customHeight="1" x14ac:dyDescent="0.25">
      <c r="B149" s="200"/>
      <c r="C149" s="200"/>
      <c r="D149" s="200"/>
      <c r="E149" s="200"/>
    </row>
    <row r="150" spans="2:5" ht="74.25" customHeight="1" x14ac:dyDescent="0.25">
      <c r="B150" s="200"/>
      <c r="C150" s="200"/>
      <c r="D150" s="200"/>
      <c r="E150" s="200"/>
    </row>
    <row r="151" spans="2:5" ht="74.25" customHeight="1" x14ac:dyDescent="0.25">
      <c r="B151" s="200"/>
      <c r="C151" s="200"/>
      <c r="D151" s="200"/>
      <c r="E151" s="200"/>
    </row>
    <row r="152" spans="2:5" ht="74.25" customHeight="1" x14ac:dyDescent="0.25">
      <c r="B152" s="200"/>
      <c r="C152" s="200"/>
      <c r="D152" s="200"/>
      <c r="E152" s="200"/>
    </row>
    <row r="153" spans="2:5" ht="74.25" customHeight="1" x14ac:dyDescent="0.25">
      <c r="B153" s="200"/>
      <c r="C153" s="200"/>
      <c r="D153" s="200"/>
      <c r="E153" s="200"/>
    </row>
    <row r="154" spans="2:5" ht="74.25" customHeight="1" x14ac:dyDescent="0.25">
      <c r="B154" s="200"/>
      <c r="C154" s="200"/>
      <c r="D154" s="200"/>
      <c r="E154" s="200"/>
    </row>
    <row r="155" spans="2:5" ht="74.25" customHeight="1" x14ac:dyDescent="0.25">
      <c r="B155" s="200"/>
      <c r="C155" s="200"/>
      <c r="D155" s="200"/>
      <c r="E155" s="200"/>
    </row>
    <row r="156" spans="2:5" ht="74.25" customHeight="1" x14ac:dyDescent="0.25">
      <c r="B156" s="200"/>
      <c r="C156" s="200"/>
      <c r="D156" s="200"/>
      <c r="E156" s="200"/>
    </row>
    <row r="157" spans="2:5" ht="74.25" customHeight="1" x14ac:dyDescent="0.25">
      <c r="B157" s="200"/>
      <c r="C157" s="200"/>
      <c r="D157" s="200"/>
      <c r="E157" s="200"/>
    </row>
    <row r="158" spans="2:5" ht="74.25" customHeight="1" x14ac:dyDescent="0.25">
      <c r="B158" s="200"/>
      <c r="C158" s="200"/>
      <c r="D158" s="200"/>
      <c r="E158" s="200"/>
    </row>
    <row r="159" spans="2:5" ht="74.25" customHeight="1" x14ac:dyDescent="0.25">
      <c r="B159" s="200"/>
      <c r="C159" s="200"/>
      <c r="D159" s="200"/>
      <c r="E159" s="200"/>
    </row>
    <row r="160" spans="2:5" ht="74.25" customHeight="1" x14ac:dyDescent="0.25">
      <c r="B160" s="200"/>
      <c r="C160" s="200"/>
      <c r="D160" s="200"/>
      <c r="E160" s="200"/>
    </row>
    <row r="161" spans="2:5" ht="74.25" customHeight="1" x14ac:dyDescent="0.25">
      <c r="B161" s="200"/>
      <c r="C161" s="200"/>
      <c r="D161" s="200"/>
      <c r="E161" s="200"/>
    </row>
    <row r="162" spans="2:5" ht="74.25" customHeight="1" x14ac:dyDescent="0.25">
      <c r="B162" s="200"/>
      <c r="C162" s="200"/>
      <c r="D162" s="200"/>
      <c r="E162" s="200"/>
    </row>
    <row r="163" spans="2:5" ht="74.25" customHeight="1" x14ac:dyDescent="0.25">
      <c r="B163" s="200"/>
      <c r="C163" s="200"/>
      <c r="D163" s="200"/>
      <c r="E163" s="200"/>
    </row>
    <row r="164" spans="2:5" ht="74.25" customHeight="1" x14ac:dyDescent="0.25">
      <c r="B164" s="200"/>
      <c r="C164" s="200"/>
      <c r="D164" s="200"/>
      <c r="E164" s="200"/>
    </row>
    <row r="165" spans="2:5" ht="74.25" customHeight="1" x14ac:dyDescent="0.25">
      <c r="B165" s="200"/>
      <c r="C165" s="200"/>
      <c r="D165" s="200"/>
      <c r="E165" s="200"/>
    </row>
    <row r="166" spans="2:5" ht="74.25" customHeight="1" x14ac:dyDescent="0.25">
      <c r="B166" s="200"/>
      <c r="C166" s="200"/>
      <c r="D166" s="200"/>
      <c r="E166" s="200"/>
    </row>
    <row r="167" spans="2:5" ht="74.25" customHeight="1" x14ac:dyDescent="0.25">
      <c r="B167" s="200"/>
      <c r="C167" s="200"/>
      <c r="D167" s="200"/>
      <c r="E167" s="200"/>
    </row>
    <row r="168" spans="2:5" ht="74.25" customHeight="1" x14ac:dyDescent="0.25">
      <c r="B168" s="200"/>
      <c r="C168" s="200"/>
      <c r="D168" s="200"/>
      <c r="E168" s="200"/>
    </row>
    <row r="169" spans="2:5" ht="74.25" customHeight="1" x14ac:dyDescent="0.25">
      <c r="B169" s="200"/>
      <c r="C169" s="200"/>
      <c r="D169" s="200"/>
      <c r="E169" s="200"/>
    </row>
    <row r="170" spans="2:5" ht="74.25" customHeight="1" x14ac:dyDescent="0.25">
      <c r="B170" s="200"/>
      <c r="C170" s="200"/>
      <c r="D170" s="200"/>
      <c r="E170" s="200"/>
    </row>
    <row r="171" spans="2:5" ht="74.25" customHeight="1" x14ac:dyDescent="0.25">
      <c r="B171" s="200"/>
      <c r="C171" s="200"/>
      <c r="D171" s="200"/>
      <c r="E171" s="200"/>
    </row>
    <row r="172" spans="2:5" ht="74.25" customHeight="1" x14ac:dyDescent="0.25">
      <c r="B172" s="200"/>
      <c r="C172" s="200"/>
      <c r="D172" s="200"/>
      <c r="E172" s="200"/>
    </row>
    <row r="173" spans="2:5" ht="74.25" customHeight="1" x14ac:dyDescent="0.25">
      <c r="B173" s="200"/>
      <c r="C173" s="200"/>
      <c r="D173" s="200"/>
      <c r="E173" s="200"/>
    </row>
    <row r="174" spans="2:5" ht="74.25" customHeight="1" x14ac:dyDescent="0.25">
      <c r="B174" s="200"/>
      <c r="C174" s="200"/>
      <c r="D174" s="200"/>
      <c r="E174" s="200"/>
    </row>
    <row r="175" spans="2:5" ht="74.25" customHeight="1" x14ac:dyDescent="0.25">
      <c r="B175" s="200"/>
      <c r="C175" s="200"/>
      <c r="D175" s="200"/>
      <c r="E175" s="200"/>
    </row>
    <row r="176" spans="2:5" ht="74.25" customHeight="1" x14ac:dyDescent="0.25">
      <c r="B176" s="200"/>
      <c r="C176" s="200"/>
      <c r="D176" s="200"/>
      <c r="E176" s="200"/>
    </row>
    <row r="177" spans="2:5" ht="74.25" customHeight="1" x14ac:dyDescent="0.25">
      <c r="B177" s="200"/>
      <c r="C177" s="200"/>
      <c r="D177" s="200"/>
      <c r="E177" s="200"/>
    </row>
    <row r="178" spans="2:5" ht="74.25" customHeight="1" x14ac:dyDescent="0.25">
      <c r="B178" s="200"/>
      <c r="C178" s="200"/>
      <c r="D178" s="200"/>
      <c r="E178" s="200"/>
    </row>
    <row r="179" spans="2:5" ht="74.25" customHeight="1" x14ac:dyDescent="0.25">
      <c r="B179" s="200"/>
      <c r="C179" s="200"/>
      <c r="D179" s="200"/>
      <c r="E179" s="200"/>
    </row>
    <row r="180" spans="2:5" ht="74.25" customHeight="1" x14ac:dyDescent="0.25">
      <c r="B180" s="200"/>
      <c r="C180" s="200"/>
      <c r="D180" s="200"/>
      <c r="E180" s="200"/>
    </row>
    <row r="181" spans="2:5" ht="74.25" customHeight="1" x14ac:dyDescent="0.25">
      <c r="B181" s="200"/>
      <c r="C181" s="200"/>
      <c r="D181" s="200"/>
      <c r="E181" s="200"/>
    </row>
    <row r="182" spans="2:5" ht="74.25" customHeight="1" x14ac:dyDescent="0.25">
      <c r="B182" s="200"/>
      <c r="C182" s="200"/>
      <c r="D182" s="200"/>
      <c r="E182" s="200"/>
    </row>
    <row r="183" spans="2:5" ht="74.25" customHeight="1" x14ac:dyDescent="0.25">
      <c r="B183" s="200"/>
      <c r="C183" s="200"/>
      <c r="D183" s="200"/>
      <c r="E183" s="200"/>
    </row>
    <row r="184" spans="2:5" ht="74.25" customHeight="1" x14ac:dyDescent="0.25">
      <c r="B184" s="200"/>
      <c r="C184" s="200"/>
      <c r="D184" s="200"/>
      <c r="E184" s="200"/>
    </row>
    <row r="185" spans="2:5" ht="74.25" customHeight="1" x14ac:dyDescent="0.25">
      <c r="B185" s="200"/>
      <c r="C185" s="200"/>
      <c r="D185" s="200"/>
      <c r="E185" s="200"/>
    </row>
    <row r="186" spans="2:5" ht="74.25" customHeight="1" x14ac:dyDescent="0.25">
      <c r="B186" s="200"/>
      <c r="C186" s="200"/>
      <c r="D186" s="200"/>
      <c r="E186" s="200"/>
    </row>
    <row r="187" spans="2:5" ht="74.25" customHeight="1" x14ac:dyDescent="0.25">
      <c r="B187" s="200"/>
      <c r="C187" s="200"/>
      <c r="D187" s="200"/>
      <c r="E187" s="200"/>
    </row>
    <row r="188" spans="2:5" ht="74.25" customHeight="1" x14ac:dyDescent="0.25">
      <c r="B188" s="200"/>
      <c r="C188" s="200"/>
      <c r="D188" s="200"/>
      <c r="E188" s="200"/>
    </row>
    <row r="189" spans="2:5" ht="74.25" customHeight="1" x14ac:dyDescent="0.25">
      <c r="B189" s="200"/>
      <c r="C189" s="200"/>
      <c r="D189" s="200"/>
      <c r="E189" s="200"/>
    </row>
    <row r="190" spans="2:5" ht="74.25" customHeight="1" x14ac:dyDescent="0.25">
      <c r="B190" s="200"/>
      <c r="C190" s="200"/>
      <c r="D190" s="200"/>
      <c r="E190" s="200"/>
    </row>
    <row r="191" spans="2:5" ht="74.25" customHeight="1" x14ac:dyDescent="0.25">
      <c r="B191" s="200"/>
      <c r="C191" s="200"/>
      <c r="D191" s="200"/>
      <c r="E191" s="200"/>
    </row>
    <row r="192" spans="2:5" ht="74.25" customHeight="1" x14ac:dyDescent="0.25">
      <c r="B192" s="200"/>
      <c r="C192" s="200"/>
      <c r="D192" s="200"/>
      <c r="E192" s="200"/>
    </row>
    <row r="193" spans="2:5" ht="74.25" customHeight="1" x14ac:dyDescent="0.25">
      <c r="B193" s="200"/>
      <c r="C193" s="200"/>
      <c r="D193" s="200"/>
      <c r="E193" s="200"/>
    </row>
    <row r="194" spans="2:5" ht="74.25" customHeight="1" x14ac:dyDescent="0.25">
      <c r="B194" s="200"/>
      <c r="C194" s="200"/>
      <c r="D194" s="200"/>
      <c r="E194" s="200"/>
    </row>
    <row r="195" spans="2:5" ht="74.25" customHeight="1" x14ac:dyDescent="0.25">
      <c r="B195" s="200"/>
      <c r="C195" s="200"/>
      <c r="D195" s="200"/>
      <c r="E195" s="200"/>
    </row>
    <row r="196" spans="2:5" ht="74.25" customHeight="1" x14ac:dyDescent="0.25">
      <c r="B196" s="200"/>
      <c r="C196" s="200"/>
      <c r="D196" s="200"/>
      <c r="E196" s="200"/>
    </row>
    <row r="197" spans="2:5" ht="74.25" customHeight="1" x14ac:dyDescent="0.25">
      <c r="B197" s="200"/>
      <c r="C197" s="200"/>
      <c r="D197" s="200"/>
      <c r="E197" s="200"/>
    </row>
    <row r="198" spans="2:5" ht="74.25" customHeight="1" x14ac:dyDescent="0.25">
      <c r="B198" s="200"/>
      <c r="C198" s="200"/>
      <c r="D198" s="200"/>
      <c r="E198" s="200"/>
    </row>
    <row r="199" spans="2:5" ht="74.25" customHeight="1" x14ac:dyDescent="0.25">
      <c r="B199" s="200"/>
      <c r="C199" s="200"/>
      <c r="D199" s="200"/>
      <c r="E199" s="200"/>
    </row>
    <row r="200" spans="2:5" ht="74.25" customHeight="1" x14ac:dyDescent="0.25">
      <c r="B200" s="200"/>
      <c r="C200" s="200"/>
      <c r="D200" s="200"/>
      <c r="E200" s="200"/>
    </row>
    <row r="201" spans="2:5" ht="74.25" customHeight="1" x14ac:dyDescent="0.25">
      <c r="B201" s="200"/>
      <c r="C201" s="200"/>
      <c r="D201" s="200"/>
      <c r="E201" s="200"/>
    </row>
    <row r="202" spans="2:5" ht="74.25" customHeight="1" x14ac:dyDescent="0.25">
      <c r="B202" s="200"/>
      <c r="C202" s="200"/>
      <c r="D202" s="200"/>
      <c r="E202" s="200"/>
    </row>
    <row r="203" spans="2:5" ht="74.25" customHeight="1" x14ac:dyDescent="0.25">
      <c r="B203" s="200"/>
      <c r="C203" s="200"/>
      <c r="D203" s="200"/>
      <c r="E203" s="200"/>
    </row>
    <row r="204" spans="2:5" ht="74.25" customHeight="1" x14ac:dyDescent="0.25">
      <c r="B204" s="200"/>
      <c r="C204" s="200"/>
      <c r="D204" s="200"/>
      <c r="E204" s="200"/>
    </row>
    <row r="205" spans="2:5" ht="74.25" customHeight="1" x14ac:dyDescent="0.25">
      <c r="B205" s="200"/>
      <c r="C205" s="200"/>
      <c r="D205" s="200"/>
      <c r="E205" s="200"/>
    </row>
    <row r="206" spans="2:5" ht="74.25" customHeight="1" x14ac:dyDescent="0.25">
      <c r="B206" s="200"/>
      <c r="C206" s="200"/>
      <c r="D206" s="200"/>
      <c r="E206" s="200"/>
    </row>
    <row r="207" spans="2:5" ht="74.25" customHeight="1" x14ac:dyDescent="0.25">
      <c r="B207" s="200"/>
      <c r="C207" s="200"/>
      <c r="D207" s="200"/>
      <c r="E207" s="200"/>
    </row>
    <row r="208" spans="2:5" ht="74.25" customHeight="1" x14ac:dyDescent="0.25">
      <c r="B208" s="200"/>
      <c r="C208" s="200"/>
      <c r="D208" s="200"/>
      <c r="E208" s="200"/>
    </row>
    <row r="209" spans="2:5" ht="74.25" customHeight="1" x14ac:dyDescent="0.25">
      <c r="B209" s="200"/>
      <c r="C209" s="200"/>
      <c r="D209" s="200"/>
      <c r="E209" s="200"/>
    </row>
    <row r="210" spans="2:5" ht="74.25" customHeight="1" x14ac:dyDescent="0.25">
      <c r="B210" s="200"/>
      <c r="C210" s="200"/>
      <c r="D210" s="200"/>
      <c r="E210" s="200"/>
    </row>
    <row r="211" spans="2:5" ht="74.25" customHeight="1" x14ac:dyDescent="0.25">
      <c r="B211" s="200"/>
      <c r="C211" s="200"/>
      <c r="D211" s="200"/>
      <c r="E211" s="200"/>
    </row>
    <row r="212" spans="2:5" ht="74.25" customHeight="1" x14ac:dyDescent="0.25">
      <c r="B212" s="200"/>
      <c r="C212" s="200"/>
      <c r="D212" s="200"/>
      <c r="E212" s="200"/>
    </row>
    <row r="213" spans="2:5" ht="74.25" customHeight="1" x14ac:dyDescent="0.25">
      <c r="B213" s="200"/>
      <c r="C213" s="200"/>
      <c r="D213" s="200"/>
      <c r="E213" s="200"/>
    </row>
    <row r="214" spans="2:5" ht="74.25" customHeight="1" x14ac:dyDescent="0.25">
      <c r="B214" s="200"/>
      <c r="C214" s="200"/>
      <c r="D214" s="200"/>
      <c r="E214" s="200"/>
    </row>
    <row r="215" spans="2:5" ht="74.25" customHeight="1" x14ac:dyDescent="0.25">
      <c r="B215" s="200"/>
      <c r="C215" s="200"/>
      <c r="D215" s="200"/>
      <c r="E215" s="200"/>
    </row>
    <row r="216" spans="2:5" ht="74.25" customHeight="1" x14ac:dyDescent="0.25">
      <c r="B216" s="200"/>
      <c r="C216" s="200"/>
      <c r="D216" s="200"/>
      <c r="E216" s="200"/>
    </row>
    <row r="217" spans="2:5" ht="74.25" customHeight="1" x14ac:dyDescent="0.25">
      <c r="B217" s="200"/>
      <c r="C217" s="200"/>
      <c r="D217" s="200"/>
      <c r="E217" s="200"/>
    </row>
    <row r="218" spans="2:5" ht="74.25" customHeight="1" x14ac:dyDescent="0.25">
      <c r="B218" s="200"/>
      <c r="C218" s="200"/>
      <c r="D218" s="200"/>
      <c r="E218" s="200"/>
    </row>
    <row r="219" spans="2:5" ht="74.25" customHeight="1" x14ac:dyDescent="0.25">
      <c r="B219" s="200"/>
      <c r="C219" s="200"/>
      <c r="D219" s="200"/>
      <c r="E219" s="200"/>
    </row>
    <row r="220" spans="2:5" ht="74.25" customHeight="1" x14ac:dyDescent="0.25">
      <c r="B220" s="200"/>
      <c r="C220" s="200"/>
      <c r="D220" s="200"/>
      <c r="E220" s="200"/>
    </row>
    <row r="221" spans="2:5" ht="74.25" customHeight="1" x14ac:dyDescent="0.25">
      <c r="B221" s="200"/>
      <c r="C221" s="200"/>
      <c r="D221" s="200"/>
      <c r="E221" s="200"/>
    </row>
    <row r="222" spans="2:5" ht="74.25" customHeight="1" x14ac:dyDescent="0.25">
      <c r="B222" s="200"/>
      <c r="C222" s="200"/>
      <c r="D222" s="200"/>
      <c r="E222" s="200"/>
    </row>
    <row r="223" spans="2:5" ht="74.25" customHeight="1" x14ac:dyDescent="0.25">
      <c r="B223" s="200"/>
      <c r="C223" s="200"/>
      <c r="D223" s="200"/>
      <c r="E223" s="200"/>
    </row>
    <row r="224" spans="2:5" ht="74.25" customHeight="1" x14ac:dyDescent="0.25">
      <c r="B224" s="200"/>
      <c r="C224" s="200"/>
      <c r="D224" s="200"/>
      <c r="E224" s="200"/>
    </row>
    <row r="225" spans="2:5" ht="74.25" customHeight="1" x14ac:dyDescent="0.25">
      <c r="B225" s="200"/>
      <c r="C225" s="200"/>
      <c r="D225" s="200"/>
      <c r="E225" s="200"/>
    </row>
    <row r="226" spans="2:5" ht="74.25" customHeight="1" x14ac:dyDescent="0.25">
      <c r="B226" s="200"/>
      <c r="C226" s="200"/>
      <c r="D226" s="200"/>
      <c r="E226" s="200"/>
    </row>
    <row r="227" spans="2:5" ht="74.25" customHeight="1" x14ac:dyDescent="0.25">
      <c r="B227" s="200"/>
      <c r="C227" s="200"/>
      <c r="D227" s="200"/>
      <c r="E227" s="200"/>
    </row>
    <row r="228" spans="2:5" ht="74.25" customHeight="1" x14ac:dyDescent="0.25">
      <c r="B228" s="200"/>
      <c r="C228" s="200"/>
      <c r="D228" s="200"/>
      <c r="E228" s="200"/>
    </row>
    <row r="229" spans="2:5" ht="74.25" customHeight="1" x14ac:dyDescent="0.25">
      <c r="B229" s="200"/>
      <c r="C229" s="200"/>
      <c r="D229" s="200"/>
      <c r="E229" s="200"/>
    </row>
    <row r="230" spans="2:5" ht="74.25" customHeight="1" x14ac:dyDescent="0.25">
      <c r="B230" s="200"/>
      <c r="C230" s="200"/>
      <c r="D230" s="200"/>
      <c r="E230" s="200"/>
    </row>
    <row r="231" spans="2:5" ht="74.25" customHeight="1" x14ac:dyDescent="0.25">
      <c r="B231" s="200"/>
      <c r="C231" s="200"/>
      <c r="D231" s="200"/>
      <c r="E231" s="200"/>
    </row>
    <row r="232" spans="2:5" ht="74.25" customHeight="1" x14ac:dyDescent="0.25">
      <c r="B232" s="200"/>
      <c r="C232" s="200"/>
      <c r="D232" s="200"/>
      <c r="E232" s="200"/>
    </row>
    <row r="233" spans="2:5" ht="74.25" customHeight="1" x14ac:dyDescent="0.25">
      <c r="B233" s="200"/>
      <c r="C233" s="200"/>
      <c r="D233" s="200"/>
      <c r="E233" s="200"/>
    </row>
    <row r="234" spans="2:5" ht="74.25" customHeight="1" x14ac:dyDescent="0.25">
      <c r="B234" s="200"/>
      <c r="C234" s="200"/>
      <c r="D234" s="200"/>
      <c r="E234" s="200"/>
    </row>
    <row r="235" spans="2:5" ht="74.25" customHeight="1" x14ac:dyDescent="0.25">
      <c r="B235" s="200"/>
      <c r="C235" s="200"/>
      <c r="D235" s="200"/>
      <c r="E235" s="200"/>
    </row>
    <row r="236" spans="2:5" ht="74.25" customHeight="1" x14ac:dyDescent="0.25">
      <c r="B236" s="200"/>
      <c r="C236" s="200"/>
      <c r="D236" s="200"/>
      <c r="E236" s="200"/>
    </row>
    <row r="237" spans="2:5" ht="74.25" customHeight="1" x14ac:dyDescent="0.25">
      <c r="B237" s="200"/>
      <c r="C237" s="200"/>
      <c r="D237" s="200"/>
      <c r="E237" s="200"/>
    </row>
    <row r="238" spans="2:5" ht="74.25" customHeight="1" x14ac:dyDescent="0.25">
      <c r="B238" s="200"/>
      <c r="C238" s="200"/>
      <c r="D238" s="200"/>
      <c r="E238" s="200"/>
    </row>
    <row r="239" spans="2:5" ht="74.25" customHeight="1" x14ac:dyDescent="0.25">
      <c r="B239" s="200"/>
      <c r="C239" s="200"/>
      <c r="D239" s="200"/>
      <c r="E239" s="200"/>
    </row>
    <row r="240" spans="2:5" ht="74.25" customHeight="1" x14ac:dyDescent="0.25">
      <c r="B240" s="200"/>
      <c r="C240" s="200"/>
      <c r="D240" s="200"/>
      <c r="E240" s="200"/>
    </row>
    <row r="241" spans="2:5" ht="74.25" customHeight="1" x14ac:dyDescent="0.25">
      <c r="B241" s="200"/>
      <c r="C241" s="200"/>
      <c r="D241" s="200"/>
      <c r="E241" s="200"/>
    </row>
    <row r="242" spans="2:5" ht="74.25" customHeight="1" x14ac:dyDescent="0.25">
      <c r="B242" s="200"/>
      <c r="C242" s="200"/>
      <c r="D242" s="200"/>
      <c r="E242" s="200"/>
    </row>
    <row r="243" spans="2:5" ht="74.25" customHeight="1" x14ac:dyDescent="0.25">
      <c r="B243" s="200"/>
      <c r="C243" s="200"/>
      <c r="D243" s="200"/>
      <c r="E243" s="200"/>
    </row>
    <row r="244" spans="2:5" ht="74.25" customHeight="1" x14ac:dyDescent="0.25">
      <c r="B244" s="200"/>
      <c r="C244" s="200"/>
      <c r="D244" s="200"/>
      <c r="E244" s="200"/>
    </row>
    <row r="245" spans="2:5" ht="74.25" customHeight="1" x14ac:dyDescent="0.25">
      <c r="B245" s="200"/>
      <c r="C245" s="200"/>
      <c r="D245" s="200"/>
      <c r="E245" s="200"/>
    </row>
    <row r="246" spans="2:5" ht="74.25" customHeight="1" x14ac:dyDescent="0.25">
      <c r="B246" s="200"/>
      <c r="C246" s="200"/>
      <c r="D246" s="200"/>
      <c r="E246" s="200"/>
    </row>
    <row r="247" spans="2:5" ht="74.25" customHeight="1" x14ac:dyDescent="0.25">
      <c r="B247" s="200"/>
      <c r="C247" s="200"/>
      <c r="D247" s="200"/>
      <c r="E247" s="200"/>
    </row>
    <row r="248" spans="2:5" ht="74.25" customHeight="1" x14ac:dyDescent="0.25">
      <c r="B248" s="200"/>
      <c r="C248" s="200"/>
      <c r="D248" s="200"/>
      <c r="E248" s="200"/>
    </row>
    <row r="249" spans="2:5" ht="74.25" customHeight="1" x14ac:dyDescent="0.25">
      <c r="B249" s="200"/>
      <c r="C249" s="200"/>
      <c r="D249" s="200"/>
      <c r="E249" s="200"/>
    </row>
    <row r="250" spans="2:5" ht="74.25" customHeight="1" x14ac:dyDescent="0.25">
      <c r="B250" s="200"/>
      <c r="C250" s="200"/>
      <c r="D250" s="200"/>
      <c r="E250" s="200"/>
    </row>
    <row r="251" spans="2:5" ht="74.25" customHeight="1" x14ac:dyDescent="0.25">
      <c r="B251" s="200"/>
      <c r="C251" s="200"/>
      <c r="D251" s="200"/>
      <c r="E251" s="200"/>
    </row>
    <row r="252" spans="2:5" ht="74.25" customHeight="1" x14ac:dyDescent="0.25">
      <c r="B252" s="200"/>
      <c r="C252" s="200"/>
      <c r="D252" s="200"/>
      <c r="E252" s="200"/>
    </row>
    <row r="253" spans="2:5" ht="74.25" customHeight="1" x14ac:dyDescent="0.25">
      <c r="B253" s="200"/>
      <c r="C253" s="200"/>
      <c r="D253" s="200"/>
      <c r="E253" s="200"/>
    </row>
    <row r="254" spans="2:5" ht="74.25" customHeight="1" x14ac:dyDescent="0.25">
      <c r="B254" s="200"/>
      <c r="C254" s="200"/>
      <c r="D254" s="200"/>
      <c r="E254" s="200"/>
    </row>
    <row r="255" spans="2:5" ht="74.25" customHeight="1" x14ac:dyDescent="0.25">
      <c r="B255" s="200"/>
      <c r="C255" s="200"/>
      <c r="D255" s="200"/>
      <c r="E255" s="200"/>
    </row>
    <row r="256" spans="2:5" ht="74.25" customHeight="1" x14ac:dyDescent="0.25">
      <c r="B256" s="200"/>
      <c r="C256" s="200"/>
      <c r="D256" s="200"/>
      <c r="E256" s="200"/>
    </row>
    <row r="257" spans="2:5" ht="74.25" customHeight="1" x14ac:dyDescent="0.25">
      <c r="B257" s="200"/>
      <c r="C257" s="200"/>
      <c r="D257" s="200"/>
      <c r="E257" s="200"/>
    </row>
    <row r="258" spans="2:5" ht="74.25" customHeight="1" x14ac:dyDescent="0.25">
      <c r="B258" s="200"/>
      <c r="C258" s="200"/>
      <c r="D258" s="200"/>
      <c r="E258" s="200"/>
    </row>
    <row r="259" spans="2:5" ht="74.25" customHeight="1" x14ac:dyDescent="0.25">
      <c r="B259" s="200"/>
      <c r="C259" s="200"/>
      <c r="D259" s="200"/>
      <c r="E259" s="200"/>
    </row>
    <row r="260" spans="2:5" ht="74.25" customHeight="1" x14ac:dyDescent="0.25">
      <c r="B260" s="200"/>
      <c r="C260" s="200"/>
      <c r="D260" s="200"/>
      <c r="E260" s="200"/>
    </row>
    <row r="261" spans="2:5" ht="74.25" customHeight="1" x14ac:dyDescent="0.25">
      <c r="B261" s="200"/>
      <c r="C261" s="200"/>
      <c r="D261" s="200"/>
      <c r="E261" s="200"/>
    </row>
    <row r="262" spans="2:5" ht="74.25" customHeight="1" x14ac:dyDescent="0.25">
      <c r="B262" s="200"/>
      <c r="C262" s="200"/>
      <c r="D262" s="200"/>
      <c r="E262" s="200"/>
    </row>
    <row r="263" spans="2:5" ht="74.25" customHeight="1" x14ac:dyDescent="0.25">
      <c r="B263" s="200"/>
      <c r="C263" s="200"/>
      <c r="D263" s="200"/>
      <c r="E263" s="200"/>
    </row>
    <row r="264" spans="2:5" ht="74.25" customHeight="1" x14ac:dyDescent="0.25">
      <c r="B264" s="200"/>
      <c r="C264" s="200"/>
      <c r="D264" s="200"/>
      <c r="E264" s="200"/>
    </row>
    <row r="265" spans="2:5" ht="74.25" customHeight="1" x14ac:dyDescent="0.25">
      <c r="B265" s="200"/>
      <c r="C265" s="200"/>
      <c r="D265" s="200"/>
      <c r="E265" s="200"/>
    </row>
    <row r="266" spans="2:5" ht="74.25" customHeight="1" x14ac:dyDescent="0.25">
      <c r="B266" s="200"/>
      <c r="C266" s="200"/>
      <c r="D266" s="200"/>
      <c r="E266" s="200"/>
    </row>
    <row r="267" spans="2:5" ht="74.25" customHeight="1" x14ac:dyDescent="0.25">
      <c r="B267" s="200"/>
      <c r="C267" s="200"/>
      <c r="D267" s="200"/>
      <c r="E267" s="200"/>
    </row>
    <row r="268" spans="2:5" ht="74.25" customHeight="1" x14ac:dyDescent="0.25">
      <c r="B268" s="200"/>
      <c r="C268" s="200"/>
      <c r="D268" s="200"/>
      <c r="E268" s="200"/>
    </row>
    <row r="269" spans="2:5" ht="74.25" customHeight="1" x14ac:dyDescent="0.25">
      <c r="B269" s="200"/>
      <c r="C269" s="200"/>
      <c r="D269" s="200"/>
      <c r="E269" s="200"/>
    </row>
    <row r="270" spans="2:5" ht="74.25" customHeight="1" x14ac:dyDescent="0.25">
      <c r="B270" s="200"/>
      <c r="C270" s="200"/>
      <c r="D270" s="200"/>
      <c r="E270" s="200"/>
    </row>
    <row r="271" spans="2:5" ht="74.25" customHeight="1" x14ac:dyDescent="0.25">
      <c r="B271" s="200"/>
      <c r="C271" s="200"/>
      <c r="D271" s="200"/>
      <c r="E271" s="200"/>
    </row>
    <row r="272" spans="2:5" ht="74.25" customHeight="1" x14ac:dyDescent="0.25">
      <c r="B272" s="200"/>
      <c r="C272" s="200"/>
      <c r="D272" s="200"/>
      <c r="E272" s="200"/>
    </row>
    <row r="273" spans="2:5" ht="74.25" customHeight="1" x14ac:dyDescent="0.25">
      <c r="B273" s="200"/>
      <c r="C273" s="200"/>
      <c r="D273" s="200"/>
      <c r="E273" s="200"/>
    </row>
    <row r="274" spans="2:5" ht="74.25" customHeight="1" x14ac:dyDescent="0.25">
      <c r="B274" s="200"/>
      <c r="C274" s="200"/>
      <c r="D274" s="200"/>
      <c r="E274" s="200"/>
    </row>
    <row r="275" spans="2:5" ht="74.25" customHeight="1" x14ac:dyDescent="0.25">
      <c r="B275" s="200"/>
      <c r="C275" s="200"/>
      <c r="D275" s="200"/>
      <c r="E275" s="200"/>
    </row>
    <row r="276" spans="2:5" ht="74.25" customHeight="1" x14ac:dyDescent="0.25">
      <c r="B276" s="200"/>
      <c r="C276" s="200"/>
      <c r="D276" s="200"/>
      <c r="E276" s="200"/>
    </row>
    <row r="277" spans="2:5" ht="74.25" customHeight="1" x14ac:dyDescent="0.25">
      <c r="B277" s="200"/>
      <c r="C277" s="200"/>
      <c r="D277" s="200"/>
      <c r="E277" s="200"/>
    </row>
    <row r="278" spans="2:5" ht="74.25" customHeight="1" x14ac:dyDescent="0.25">
      <c r="B278" s="200"/>
      <c r="C278" s="200"/>
      <c r="D278" s="200"/>
      <c r="E278" s="200"/>
    </row>
    <row r="279" spans="2:5" ht="74.25" customHeight="1" x14ac:dyDescent="0.25">
      <c r="B279" s="200"/>
      <c r="C279" s="200"/>
      <c r="D279" s="200"/>
      <c r="E279" s="200"/>
    </row>
    <row r="280" spans="2:5" ht="74.25" customHeight="1" x14ac:dyDescent="0.25">
      <c r="B280" s="200"/>
      <c r="C280" s="200"/>
      <c r="D280" s="200"/>
      <c r="E280" s="200"/>
    </row>
    <row r="281" spans="2:5" ht="74.25" customHeight="1" x14ac:dyDescent="0.25">
      <c r="B281" s="200"/>
      <c r="C281" s="200"/>
      <c r="D281" s="200"/>
      <c r="E281" s="200"/>
    </row>
    <row r="282" spans="2:5" ht="74.25" customHeight="1" x14ac:dyDescent="0.25">
      <c r="B282" s="200"/>
      <c r="C282" s="200"/>
      <c r="D282" s="200"/>
      <c r="E282" s="200"/>
    </row>
    <row r="283" spans="2:5" ht="74.25" customHeight="1" x14ac:dyDescent="0.25">
      <c r="B283" s="200"/>
      <c r="C283" s="200"/>
      <c r="D283" s="200"/>
      <c r="E283" s="200"/>
    </row>
    <row r="284" spans="2:5" ht="74.25" customHeight="1" x14ac:dyDescent="0.25">
      <c r="B284" s="200"/>
      <c r="C284" s="200"/>
      <c r="D284" s="200"/>
      <c r="E284" s="200"/>
    </row>
    <row r="285" spans="2:5" ht="74.25" customHeight="1" x14ac:dyDescent="0.25">
      <c r="B285" s="200"/>
      <c r="C285" s="200"/>
      <c r="D285" s="200"/>
      <c r="E285" s="200"/>
    </row>
    <row r="286" spans="2:5" ht="74.25" customHeight="1" x14ac:dyDescent="0.25">
      <c r="B286" s="200"/>
      <c r="C286" s="200"/>
      <c r="D286" s="200"/>
      <c r="E286" s="200"/>
    </row>
    <row r="287" spans="2:5" ht="74.25" customHeight="1" x14ac:dyDescent="0.25">
      <c r="B287" s="200"/>
      <c r="C287" s="200"/>
      <c r="D287" s="200"/>
      <c r="E287" s="200"/>
    </row>
    <row r="288" spans="2:5" ht="74.25" customHeight="1" x14ac:dyDescent="0.25">
      <c r="B288" s="200"/>
      <c r="C288" s="200"/>
      <c r="D288" s="200"/>
      <c r="E288" s="200"/>
    </row>
    <row r="289" spans="2:5" ht="74.25" customHeight="1" x14ac:dyDescent="0.25">
      <c r="B289" s="200"/>
      <c r="C289" s="200"/>
      <c r="D289" s="200"/>
      <c r="E289" s="200"/>
    </row>
    <row r="290" spans="2:5" ht="74.25" customHeight="1" x14ac:dyDescent="0.25">
      <c r="B290" s="200"/>
      <c r="C290" s="200"/>
      <c r="D290" s="200"/>
      <c r="E290" s="200"/>
    </row>
    <row r="291" spans="2:5" ht="74.25" customHeight="1" x14ac:dyDescent="0.25">
      <c r="B291" s="200"/>
      <c r="C291" s="200"/>
      <c r="D291" s="200"/>
      <c r="E291" s="200"/>
    </row>
    <row r="292" spans="2:5" ht="74.25" customHeight="1" x14ac:dyDescent="0.25">
      <c r="B292" s="200"/>
      <c r="C292" s="200"/>
      <c r="D292" s="200"/>
      <c r="E292" s="200"/>
    </row>
    <row r="293" spans="2:5" ht="74.25" customHeight="1" x14ac:dyDescent="0.25">
      <c r="B293" s="200"/>
      <c r="C293" s="200"/>
      <c r="D293" s="200"/>
      <c r="E293" s="200"/>
    </row>
    <row r="294" spans="2:5" ht="74.25" customHeight="1" x14ac:dyDescent="0.25">
      <c r="B294" s="200"/>
      <c r="C294" s="200"/>
      <c r="D294" s="200"/>
      <c r="E294" s="200"/>
    </row>
    <row r="295" spans="2:5" ht="74.25" customHeight="1" x14ac:dyDescent="0.25">
      <c r="B295" s="200"/>
      <c r="C295" s="200"/>
      <c r="D295" s="200"/>
      <c r="E295" s="200"/>
    </row>
    <row r="296" spans="2:5" ht="74.25" customHeight="1" x14ac:dyDescent="0.25">
      <c r="B296" s="200"/>
      <c r="C296" s="200"/>
      <c r="D296" s="200"/>
      <c r="E296" s="200"/>
    </row>
    <row r="297" spans="2:5" ht="74.25" customHeight="1" x14ac:dyDescent="0.25">
      <c r="B297" s="200"/>
      <c r="C297" s="200"/>
      <c r="D297" s="200"/>
      <c r="E297" s="200"/>
    </row>
    <row r="298" spans="2:5" ht="74.25" customHeight="1" x14ac:dyDescent="0.25">
      <c r="B298" s="200"/>
      <c r="C298" s="200"/>
      <c r="D298" s="200"/>
      <c r="E298" s="200"/>
    </row>
    <row r="299" spans="2:5" ht="74.25" customHeight="1" x14ac:dyDescent="0.25">
      <c r="B299" s="200"/>
      <c r="C299" s="200"/>
      <c r="D299" s="200"/>
      <c r="E299" s="200"/>
    </row>
    <row r="300" spans="2:5" ht="74.25" customHeight="1" x14ac:dyDescent="0.25">
      <c r="B300" s="200"/>
      <c r="C300" s="200"/>
      <c r="D300" s="200"/>
      <c r="E300" s="200"/>
    </row>
    <row r="301" spans="2:5" ht="74.25" customHeight="1" x14ac:dyDescent="0.25">
      <c r="B301" s="200"/>
      <c r="C301" s="200"/>
      <c r="D301" s="200"/>
      <c r="E301" s="200"/>
    </row>
    <row r="302" spans="2:5" ht="74.25" customHeight="1" x14ac:dyDescent="0.25">
      <c r="B302" s="200"/>
      <c r="C302" s="200"/>
      <c r="D302" s="200"/>
      <c r="E302" s="200"/>
    </row>
    <row r="303" spans="2:5" ht="74.25" customHeight="1" x14ac:dyDescent="0.25">
      <c r="B303" s="200"/>
      <c r="C303" s="200"/>
      <c r="D303" s="200"/>
      <c r="E303" s="200"/>
    </row>
    <row r="304" spans="2:5" ht="74.25" customHeight="1" x14ac:dyDescent="0.25">
      <c r="B304" s="200"/>
      <c r="C304" s="200"/>
      <c r="D304" s="200"/>
      <c r="E304" s="200"/>
    </row>
    <row r="305" spans="2:5" ht="74.25" customHeight="1" x14ac:dyDescent="0.25">
      <c r="B305" s="200"/>
      <c r="C305" s="200"/>
      <c r="D305" s="200"/>
      <c r="E305" s="200"/>
    </row>
    <row r="306" spans="2:5" ht="74.25" customHeight="1" x14ac:dyDescent="0.25">
      <c r="B306" s="200"/>
      <c r="C306" s="200"/>
      <c r="D306" s="200"/>
      <c r="E306" s="200"/>
    </row>
    <row r="307" spans="2:5" ht="74.25" customHeight="1" x14ac:dyDescent="0.25">
      <c r="B307" s="200"/>
      <c r="C307" s="200"/>
      <c r="D307" s="200"/>
      <c r="E307" s="200"/>
    </row>
    <row r="308" spans="2:5" ht="74.25" customHeight="1" x14ac:dyDescent="0.25">
      <c r="B308" s="200"/>
      <c r="C308" s="200"/>
      <c r="D308" s="200"/>
      <c r="E308" s="200"/>
    </row>
    <row r="309" spans="2:5" ht="74.25" customHeight="1" x14ac:dyDescent="0.25">
      <c r="B309" s="200"/>
      <c r="C309" s="200"/>
      <c r="D309" s="200"/>
      <c r="E309" s="200"/>
    </row>
    <row r="310" spans="2:5" ht="74.25" customHeight="1" x14ac:dyDescent="0.25">
      <c r="B310" s="200"/>
      <c r="C310" s="200"/>
      <c r="D310" s="200"/>
      <c r="E310" s="200"/>
    </row>
    <row r="311" spans="2:5" ht="74.25" customHeight="1" x14ac:dyDescent="0.25">
      <c r="B311" s="200"/>
      <c r="C311" s="200"/>
      <c r="D311" s="200"/>
      <c r="E311" s="200"/>
    </row>
    <row r="312" spans="2:5" ht="74.25" customHeight="1" x14ac:dyDescent="0.25">
      <c r="B312" s="200"/>
      <c r="C312" s="200"/>
      <c r="D312" s="200"/>
      <c r="E312" s="200"/>
    </row>
    <row r="313" spans="2:5" ht="74.25" customHeight="1" x14ac:dyDescent="0.25">
      <c r="B313" s="200"/>
      <c r="C313" s="200"/>
      <c r="D313" s="200"/>
      <c r="E313" s="200"/>
    </row>
    <row r="314" spans="2:5" ht="74.25" customHeight="1" x14ac:dyDescent="0.25">
      <c r="B314" s="200"/>
      <c r="C314" s="200"/>
      <c r="D314" s="200"/>
      <c r="E314" s="200"/>
    </row>
    <row r="315" spans="2:5" ht="74.25" customHeight="1" x14ac:dyDescent="0.25">
      <c r="B315" s="200"/>
      <c r="C315" s="200"/>
      <c r="D315" s="200"/>
      <c r="E315" s="200"/>
    </row>
    <row r="316" spans="2:5" ht="74.25" customHeight="1" x14ac:dyDescent="0.25">
      <c r="B316" s="200"/>
      <c r="C316" s="200"/>
      <c r="D316" s="200"/>
      <c r="E316" s="200"/>
    </row>
    <row r="317" spans="2:5" ht="74.25" customHeight="1" x14ac:dyDescent="0.25">
      <c r="B317" s="200"/>
      <c r="C317" s="200"/>
      <c r="D317" s="200"/>
      <c r="E317" s="200"/>
    </row>
    <row r="318" spans="2:5" ht="74.25" customHeight="1" x14ac:dyDescent="0.25">
      <c r="B318" s="200"/>
      <c r="C318" s="200"/>
      <c r="D318" s="200"/>
      <c r="E318" s="200"/>
    </row>
    <row r="319" spans="2:5" ht="74.25" customHeight="1" x14ac:dyDescent="0.25">
      <c r="B319" s="200"/>
      <c r="C319" s="200"/>
      <c r="D319" s="200"/>
      <c r="E319" s="200"/>
    </row>
    <row r="320" spans="2:5" ht="74.25" customHeight="1" x14ac:dyDescent="0.25">
      <c r="B320" s="200"/>
      <c r="C320" s="200"/>
      <c r="D320" s="200"/>
      <c r="E320" s="200"/>
    </row>
    <row r="321" spans="2:5" ht="74.25" customHeight="1" x14ac:dyDescent="0.25">
      <c r="B321" s="200"/>
      <c r="C321" s="200"/>
      <c r="D321" s="200"/>
      <c r="E321" s="200"/>
    </row>
    <row r="322" spans="2:5" ht="74.25" customHeight="1" x14ac:dyDescent="0.25">
      <c r="B322" s="200"/>
      <c r="C322" s="200"/>
      <c r="D322" s="200"/>
      <c r="E322" s="200"/>
    </row>
    <row r="323" spans="2:5" ht="74.25" customHeight="1" x14ac:dyDescent="0.25">
      <c r="B323" s="200"/>
      <c r="C323" s="200"/>
      <c r="D323" s="200"/>
      <c r="E323" s="200"/>
    </row>
    <row r="324" spans="2:5" ht="74.25" customHeight="1" x14ac:dyDescent="0.25">
      <c r="B324" s="200"/>
      <c r="C324" s="200"/>
      <c r="D324" s="200"/>
      <c r="E324" s="200"/>
    </row>
    <row r="325" spans="2:5" ht="74.25" customHeight="1" x14ac:dyDescent="0.25">
      <c r="B325" s="200"/>
      <c r="C325" s="200"/>
      <c r="D325" s="200"/>
      <c r="E325" s="200"/>
    </row>
    <row r="326" spans="2:5" ht="74.25" customHeight="1" x14ac:dyDescent="0.25">
      <c r="B326" s="200"/>
      <c r="C326" s="200"/>
      <c r="D326" s="200"/>
      <c r="E326" s="200"/>
    </row>
    <row r="327" spans="2:5" ht="74.25" customHeight="1" x14ac:dyDescent="0.25">
      <c r="B327" s="200"/>
      <c r="C327" s="200"/>
      <c r="D327" s="200"/>
      <c r="E327" s="200"/>
    </row>
    <row r="328" spans="2:5" ht="74.25" customHeight="1" x14ac:dyDescent="0.25">
      <c r="B328" s="200"/>
      <c r="C328" s="200"/>
      <c r="D328" s="200"/>
      <c r="E328" s="200"/>
    </row>
    <row r="329" spans="2:5" ht="74.25" customHeight="1" x14ac:dyDescent="0.25">
      <c r="B329" s="200"/>
      <c r="C329" s="200"/>
      <c r="D329" s="200"/>
      <c r="E329" s="200"/>
    </row>
    <row r="330" spans="2:5" ht="74.25" customHeight="1" x14ac:dyDescent="0.25">
      <c r="B330" s="200"/>
      <c r="C330" s="200"/>
      <c r="D330" s="200"/>
      <c r="E330" s="200"/>
    </row>
    <row r="331" spans="2:5" ht="74.25" customHeight="1" x14ac:dyDescent="0.25">
      <c r="B331" s="200"/>
      <c r="C331" s="200"/>
      <c r="D331" s="200"/>
      <c r="E331" s="200"/>
    </row>
    <row r="332" spans="2:5" ht="74.25" customHeight="1" x14ac:dyDescent="0.25">
      <c r="B332" s="200"/>
      <c r="C332" s="200"/>
      <c r="D332" s="200"/>
      <c r="E332" s="200"/>
    </row>
    <row r="333" spans="2:5" ht="74.25" customHeight="1" x14ac:dyDescent="0.25">
      <c r="B333" s="200"/>
      <c r="C333" s="200"/>
      <c r="D333" s="200"/>
      <c r="E333" s="200"/>
    </row>
    <row r="334" spans="2:5" ht="74.25" customHeight="1" x14ac:dyDescent="0.25">
      <c r="B334" s="200"/>
      <c r="C334" s="200"/>
      <c r="D334" s="200"/>
      <c r="E334" s="200"/>
    </row>
    <row r="335" spans="2:5" ht="74.25" customHeight="1" x14ac:dyDescent="0.25">
      <c r="B335" s="200"/>
      <c r="C335" s="200"/>
      <c r="D335" s="200"/>
      <c r="E335" s="200"/>
    </row>
    <row r="336" spans="2:5" ht="74.25" customHeight="1" x14ac:dyDescent="0.25">
      <c r="B336" s="200"/>
      <c r="C336" s="200"/>
      <c r="D336" s="200"/>
      <c r="E336" s="200"/>
    </row>
    <row r="337" spans="2:5" ht="74.25" customHeight="1" x14ac:dyDescent="0.25">
      <c r="B337" s="200"/>
      <c r="C337" s="200"/>
      <c r="D337" s="200"/>
      <c r="E337" s="200"/>
    </row>
    <row r="338" spans="2:5" ht="74.25" customHeight="1" x14ac:dyDescent="0.25">
      <c r="B338" s="200"/>
      <c r="C338" s="200"/>
      <c r="D338" s="200"/>
      <c r="E338" s="200"/>
    </row>
    <row r="339" spans="2:5" ht="74.25" customHeight="1" x14ac:dyDescent="0.25">
      <c r="B339" s="200"/>
      <c r="C339" s="200"/>
      <c r="D339" s="200"/>
      <c r="E339" s="200"/>
    </row>
    <row r="340" spans="2:5" ht="74.25" customHeight="1" x14ac:dyDescent="0.25">
      <c r="B340" s="200"/>
      <c r="C340" s="200"/>
      <c r="D340" s="200"/>
      <c r="E340" s="200"/>
    </row>
    <row r="341" spans="2:5" ht="74.25" customHeight="1" x14ac:dyDescent="0.25">
      <c r="B341" s="200"/>
      <c r="C341" s="200"/>
      <c r="D341" s="200"/>
      <c r="E341" s="200"/>
    </row>
    <row r="342" spans="2:5" ht="74.25" customHeight="1" x14ac:dyDescent="0.25">
      <c r="B342" s="200"/>
      <c r="C342" s="200"/>
      <c r="D342" s="200"/>
      <c r="E342" s="200"/>
    </row>
    <row r="343" spans="2:5" ht="74.25" customHeight="1" x14ac:dyDescent="0.25">
      <c r="B343" s="200"/>
      <c r="C343" s="200"/>
      <c r="D343" s="200"/>
      <c r="E343" s="200"/>
    </row>
    <row r="344" spans="2:5" ht="74.25" customHeight="1" x14ac:dyDescent="0.25">
      <c r="B344" s="200"/>
      <c r="C344" s="200"/>
      <c r="D344" s="200"/>
      <c r="E344" s="200"/>
    </row>
    <row r="345" spans="2:5" ht="74.25" customHeight="1" x14ac:dyDescent="0.25">
      <c r="B345" s="200"/>
      <c r="C345" s="200"/>
      <c r="D345" s="200"/>
      <c r="E345" s="200"/>
    </row>
    <row r="346" spans="2:5" ht="74.25" customHeight="1" x14ac:dyDescent="0.25">
      <c r="B346" s="200"/>
      <c r="C346" s="200"/>
      <c r="D346" s="200"/>
      <c r="E346" s="200"/>
    </row>
    <row r="347" spans="2:5" ht="74.25" customHeight="1" x14ac:dyDescent="0.25">
      <c r="B347" s="200"/>
      <c r="C347" s="200"/>
      <c r="D347" s="200"/>
      <c r="E347" s="200"/>
    </row>
    <row r="348" spans="2:5" ht="74.25" customHeight="1" x14ac:dyDescent="0.25">
      <c r="B348" s="200"/>
      <c r="C348" s="200"/>
      <c r="D348" s="200"/>
      <c r="E348" s="200"/>
    </row>
    <row r="349" spans="2:5" ht="74.25" customHeight="1" x14ac:dyDescent="0.25">
      <c r="B349" s="200"/>
      <c r="C349" s="200"/>
      <c r="D349" s="200"/>
      <c r="E349" s="200"/>
    </row>
    <row r="350" spans="2:5" ht="74.25" customHeight="1" x14ac:dyDescent="0.25">
      <c r="B350" s="200"/>
      <c r="C350" s="200"/>
      <c r="D350" s="200"/>
      <c r="E350" s="200"/>
    </row>
    <row r="351" spans="2:5" ht="74.25" customHeight="1" x14ac:dyDescent="0.25">
      <c r="B351" s="200"/>
      <c r="C351" s="200"/>
      <c r="D351" s="200"/>
      <c r="E351" s="200"/>
    </row>
    <row r="352" spans="2:5" ht="74.25" customHeight="1" x14ac:dyDescent="0.25">
      <c r="B352" s="200"/>
      <c r="C352" s="200"/>
      <c r="D352" s="200"/>
      <c r="E352" s="200"/>
    </row>
    <row r="353" spans="2:5" ht="74.25" customHeight="1" x14ac:dyDescent="0.25">
      <c r="B353" s="200"/>
      <c r="C353" s="200"/>
      <c r="D353" s="200"/>
      <c r="E353" s="200"/>
    </row>
    <row r="354" spans="2:5" ht="74.25" customHeight="1" x14ac:dyDescent="0.25">
      <c r="B354" s="200"/>
      <c r="C354" s="200"/>
      <c r="D354" s="200"/>
      <c r="E354" s="200"/>
    </row>
    <row r="355" spans="2:5" ht="74.25" customHeight="1" x14ac:dyDescent="0.25">
      <c r="B355" s="200"/>
      <c r="C355" s="200"/>
      <c r="D355" s="200"/>
      <c r="E355" s="200"/>
    </row>
    <row r="356" spans="2:5" ht="74.25" customHeight="1" x14ac:dyDescent="0.25">
      <c r="B356" s="200"/>
      <c r="C356" s="200"/>
      <c r="D356" s="200"/>
      <c r="E356" s="200"/>
    </row>
    <row r="357" spans="2:5" ht="74.25" customHeight="1" x14ac:dyDescent="0.25">
      <c r="B357" s="200"/>
      <c r="C357" s="200"/>
      <c r="D357" s="200"/>
      <c r="E357" s="200"/>
    </row>
    <row r="358" spans="2:5" ht="74.25" customHeight="1" x14ac:dyDescent="0.25">
      <c r="B358" s="200"/>
      <c r="C358" s="200"/>
      <c r="D358" s="200"/>
      <c r="E358" s="200"/>
    </row>
    <row r="359" spans="2:5" ht="74.25" customHeight="1" x14ac:dyDescent="0.25">
      <c r="B359" s="200"/>
      <c r="C359" s="200"/>
      <c r="D359" s="200"/>
      <c r="E359" s="200"/>
    </row>
    <row r="360" spans="2:5" ht="74.25" customHeight="1" x14ac:dyDescent="0.25">
      <c r="B360" s="200"/>
      <c r="C360" s="200"/>
      <c r="D360" s="200"/>
      <c r="E360" s="200"/>
    </row>
    <row r="361" spans="2:5" ht="74.25" customHeight="1" x14ac:dyDescent="0.25">
      <c r="B361" s="200"/>
      <c r="C361" s="200"/>
      <c r="D361" s="200"/>
      <c r="E361" s="200"/>
    </row>
    <row r="362" spans="2:5" ht="74.25" customHeight="1" x14ac:dyDescent="0.25">
      <c r="B362" s="200"/>
      <c r="C362" s="200"/>
      <c r="D362" s="200"/>
      <c r="E362" s="200"/>
    </row>
    <row r="363" spans="2:5" ht="74.25" customHeight="1" x14ac:dyDescent="0.25">
      <c r="B363" s="200"/>
      <c r="C363" s="200"/>
      <c r="D363" s="200"/>
      <c r="E363" s="200"/>
    </row>
    <row r="364" spans="2:5" ht="74.25" customHeight="1" x14ac:dyDescent="0.25">
      <c r="B364" s="200"/>
      <c r="C364" s="200"/>
      <c r="D364" s="200"/>
      <c r="E364" s="200"/>
    </row>
    <row r="365" spans="2:5" ht="74.25" customHeight="1" x14ac:dyDescent="0.25">
      <c r="B365" s="200"/>
      <c r="C365" s="200"/>
      <c r="D365" s="200"/>
      <c r="E365" s="200"/>
    </row>
    <row r="366" spans="2:5" ht="74.25" customHeight="1" x14ac:dyDescent="0.25">
      <c r="B366" s="200"/>
      <c r="C366" s="200"/>
      <c r="D366" s="200"/>
      <c r="E366" s="200"/>
    </row>
    <row r="367" spans="2:5" ht="74.25" customHeight="1" x14ac:dyDescent="0.25">
      <c r="B367" s="200"/>
      <c r="C367" s="200"/>
      <c r="D367" s="200"/>
      <c r="E367" s="200"/>
    </row>
    <row r="368" spans="2:5" ht="74.25" customHeight="1" x14ac:dyDescent="0.25">
      <c r="B368" s="200"/>
      <c r="C368" s="200"/>
      <c r="D368" s="200"/>
      <c r="E368" s="200"/>
    </row>
    <row r="369" spans="2:5" ht="74.25" customHeight="1" x14ac:dyDescent="0.25">
      <c r="B369" s="200"/>
      <c r="C369" s="200"/>
      <c r="D369" s="200"/>
      <c r="E369" s="200"/>
    </row>
    <row r="370" spans="2:5" ht="74.25" customHeight="1" x14ac:dyDescent="0.25">
      <c r="B370" s="200"/>
      <c r="C370" s="200"/>
      <c r="D370" s="200"/>
      <c r="E370" s="200"/>
    </row>
    <row r="371" spans="2:5" ht="74.25" customHeight="1" x14ac:dyDescent="0.25">
      <c r="B371" s="200"/>
      <c r="C371" s="200"/>
      <c r="D371" s="200"/>
      <c r="E371" s="200"/>
    </row>
    <row r="372" spans="2:5" ht="74.25" customHeight="1" x14ac:dyDescent="0.25">
      <c r="B372" s="200"/>
      <c r="C372" s="200"/>
      <c r="D372" s="200"/>
      <c r="E372" s="200"/>
    </row>
    <row r="373" spans="2:5" ht="74.25" customHeight="1" x14ac:dyDescent="0.25">
      <c r="B373" s="200"/>
      <c r="C373" s="200"/>
      <c r="D373" s="200"/>
      <c r="E373" s="200"/>
    </row>
    <row r="374" spans="2:5" ht="74.25" customHeight="1" x14ac:dyDescent="0.25">
      <c r="B374" s="200"/>
      <c r="C374" s="200"/>
      <c r="D374" s="200"/>
      <c r="E374" s="200"/>
    </row>
    <row r="375" spans="2:5" ht="74.25" customHeight="1" x14ac:dyDescent="0.25">
      <c r="B375" s="200"/>
      <c r="C375" s="200"/>
      <c r="D375" s="200"/>
      <c r="E375" s="200"/>
    </row>
    <row r="376" spans="2:5" ht="74.25" customHeight="1" x14ac:dyDescent="0.25">
      <c r="B376" s="200"/>
      <c r="C376" s="200"/>
      <c r="D376" s="200"/>
      <c r="E376" s="200"/>
    </row>
    <row r="377" spans="2:5" ht="74.25" customHeight="1" x14ac:dyDescent="0.25">
      <c r="B377" s="200"/>
      <c r="C377" s="200"/>
      <c r="D377" s="200"/>
      <c r="E377" s="200"/>
    </row>
    <row r="378" spans="2:5" ht="74.25" customHeight="1" x14ac:dyDescent="0.25">
      <c r="B378" s="200"/>
      <c r="C378" s="200"/>
      <c r="D378" s="200"/>
      <c r="E378" s="200"/>
    </row>
    <row r="379" spans="2:5" ht="74.25" customHeight="1" x14ac:dyDescent="0.25">
      <c r="B379" s="200"/>
      <c r="C379" s="200"/>
      <c r="D379" s="200"/>
      <c r="E379" s="200"/>
    </row>
    <row r="380" spans="2:5" ht="74.25" customHeight="1" x14ac:dyDescent="0.25">
      <c r="B380" s="200"/>
      <c r="C380" s="200"/>
      <c r="D380" s="200"/>
      <c r="E380" s="200"/>
    </row>
    <row r="381" spans="2:5" ht="74.25" customHeight="1" x14ac:dyDescent="0.25">
      <c r="B381" s="200"/>
      <c r="C381" s="200"/>
      <c r="D381" s="200"/>
      <c r="E381" s="200"/>
    </row>
    <row r="382" spans="2:5" ht="74.25" customHeight="1" x14ac:dyDescent="0.25">
      <c r="B382" s="200"/>
      <c r="C382" s="200"/>
      <c r="D382" s="200"/>
      <c r="E382" s="200"/>
    </row>
    <row r="383" spans="2:5" ht="74.25" customHeight="1" x14ac:dyDescent="0.25">
      <c r="B383" s="200"/>
      <c r="C383" s="200"/>
      <c r="D383" s="200"/>
      <c r="E383" s="200"/>
    </row>
    <row r="384" spans="2:5" ht="74.25" customHeight="1" x14ac:dyDescent="0.25">
      <c r="B384" s="200"/>
      <c r="C384" s="200"/>
      <c r="D384" s="200"/>
      <c r="E384" s="200"/>
    </row>
    <row r="385" spans="2:5" ht="74.25" customHeight="1" x14ac:dyDescent="0.25">
      <c r="B385" s="200"/>
      <c r="C385" s="200"/>
      <c r="D385" s="200"/>
      <c r="E385" s="200"/>
    </row>
    <row r="386" spans="2:5" ht="74.25" customHeight="1" x14ac:dyDescent="0.25">
      <c r="B386" s="200"/>
      <c r="C386" s="200"/>
      <c r="D386" s="200"/>
      <c r="E386" s="200"/>
    </row>
    <row r="387" spans="2:5" ht="74.25" customHeight="1" x14ac:dyDescent="0.25">
      <c r="B387" s="200"/>
      <c r="C387" s="200"/>
      <c r="D387" s="200"/>
      <c r="E387" s="200"/>
    </row>
    <row r="388" spans="2:5" ht="74.25" customHeight="1" x14ac:dyDescent="0.25">
      <c r="B388" s="200"/>
      <c r="C388" s="200"/>
      <c r="D388" s="200"/>
      <c r="E388" s="200"/>
    </row>
    <row r="389" spans="2:5" ht="74.25" customHeight="1" x14ac:dyDescent="0.25">
      <c r="B389" s="200"/>
      <c r="C389" s="200"/>
      <c r="D389" s="200"/>
      <c r="E389" s="200"/>
    </row>
    <row r="390" spans="2:5" ht="74.25" customHeight="1" x14ac:dyDescent="0.25">
      <c r="B390" s="200"/>
      <c r="C390" s="200"/>
      <c r="D390" s="200"/>
      <c r="E390" s="200"/>
    </row>
    <row r="391" spans="2:5" ht="74.25" customHeight="1" x14ac:dyDescent="0.25">
      <c r="B391" s="200"/>
      <c r="C391" s="200"/>
      <c r="D391" s="200"/>
      <c r="E391" s="200"/>
    </row>
    <row r="392" spans="2:5" ht="74.25" customHeight="1" x14ac:dyDescent="0.25">
      <c r="B392" s="200"/>
      <c r="C392" s="200"/>
      <c r="D392" s="200"/>
      <c r="E392" s="200"/>
    </row>
    <row r="393" spans="2:5" ht="74.25" customHeight="1" x14ac:dyDescent="0.25">
      <c r="B393" s="200"/>
      <c r="C393" s="200"/>
      <c r="D393" s="200"/>
      <c r="E393" s="200"/>
    </row>
    <row r="394" spans="2:5" ht="74.25" customHeight="1" x14ac:dyDescent="0.25">
      <c r="B394" s="200"/>
      <c r="C394" s="200"/>
      <c r="D394" s="200"/>
      <c r="E394" s="200"/>
    </row>
    <row r="395" spans="2:5" ht="74.25" customHeight="1" x14ac:dyDescent="0.25">
      <c r="B395" s="200"/>
      <c r="C395" s="200"/>
      <c r="D395" s="200"/>
      <c r="E395" s="200"/>
    </row>
    <row r="396" spans="2:5" ht="74.25" customHeight="1" x14ac:dyDescent="0.25">
      <c r="B396" s="200"/>
      <c r="C396" s="200"/>
      <c r="D396" s="200"/>
      <c r="E396" s="200"/>
    </row>
    <row r="397" spans="2:5" ht="74.25" customHeight="1" x14ac:dyDescent="0.25">
      <c r="B397" s="200"/>
      <c r="C397" s="200"/>
      <c r="D397" s="200"/>
      <c r="E397" s="200"/>
    </row>
    <row r="398" spans="2:5" ht="74.25" customHeight="1" x14ac:dyDescent="0.25">
      <c r="B398" s="200"/>
      <c r="C398" s="200"/>
      <c r="D398" s="200"/>
      <c r="E398" s="200"/>
    </row>
    <row r="399" spans="2:5" ht="74.25" customHeight="1" x14ac:dyDescent="0.25">
      <c r="B399" s="200"/>
      <c r="C399" s="200"/>
      <c r="D399" s="200"/>
      <c r="E399" s="200"/>
    </row>
    <row r="400" spans="2:5" ht="74.25" customHeight="1" x14ac:dyDescent="0.25">
      <c r="B400" s="200"/>
      <c r="C400" s="200"/>
      <c r="D400" s="200"/>
      <c r="E400" s="200"/>
    </row>
    <row r="401" spans="2:5" ht="74.25" customHeight="1" x14ac:dyDescent="0.25">
      <c r="B401" s="200"/>
      <c r="C401" s="200"/>
      <c r="D401" s="200"/>
      <c r="E401" s="200"/>
    </row>
    <row r="402" spans="2:5" ht="74.25" customHeight="1" x14ac:dyDescent="0.25">
      <c r="B402" s="200"/>
      <c r="C402" s="200"/>
      <c r="D402" s="200"/>
      <c r="E402" s="200"/>
    </row>
    <row r="403" spans="2:5" ht="74.25" customHeight="1" x14ac:dyDescent="0.25">
      <c r="B403" s="200"/>
      <c r="C403" s="200"/>
      <c r="D403" s="200"/>
      <c r="E403" s="200"/>
    </row>
    <row r="404" spans="2:5" ht="74.25" customHeight="1" x14ac:dyDescent="0.25">
      <c r="B404" s="200"/>
      <c r="C404" s="200"/>
      <c r="D404" s="200"/>
      <c r="E404" s="200"/>
    </row>
    <row r="405" spans="2:5" ht="74.25" customHeight="1" x14ac:dyDescent="0.25">
      <c r="B405" s="200"/>
      <c r="C405" s="200"/>
      <c r="D405" s="200"/>
      <c r="E405" s="200"/>
    </row>
    <row r="406" spans="2:5" ht="74.25" customHeight="1" x14ac:dyDescent="0.25">
      <c r="B406" s="200"/>
      <c r="C406" s="200"/>
      <c r="D406" s="200"/>
      <c r="E406" s="200"/>
    </row>
    <row r="407" spans="2:5" ht="74.25" customHeight="1" x14ac:dyDescent="0.25">
      <c r="B407" s="200"/>
      <c r="C407" s="200"/>
      <c r="D407" s="200"/>
      <c r="E407" s="200"/>
    </row>
    <row r="408" spans="2:5" ht="74.25" customHeight="1" x14ac:dyDescent="0.25">
      <c r="B408" s="200"/>
      <c r="C408" s="200"/>
      <c r="D408" s="200"/>
      <c r="E408" s="200"/>
    </row>
    <row r="409" spans="2:5" ht="74.25" customHeight="1" x14ac:dyDescent="0.25">
      <c r="B409" s="200"/>
      <c r="C409" s="200"/>
      <c r="D409" s="200"/>
      <c r="E409" s="200"/>
    </row>
    <row r="410" spans="2:5" ht="74.25" customHeight="1" x14ac:dyDescent="0.25">
      <c r="B410" s="200"/>
      <c r="C410" s="200"/>
      <c r="D410" s="200"/>
      <c r="E410" s="200"/>
    </row>
    <row r="411" spans="2:5" ht="74.25" customHeight="1" x14ac:dyDescent="0.25">
      <c r="B411" s="200"/>
      <c r="C411" s="200"/>
      <c r="D411" s="200"/>
      <c r="E411" s="200"/>
    </row>
    <row r="412" spans="2:5" ht="74.25" customHeight="1" x14ac:dyDescent="0.25">
      <c r="B412" s="200"/>
      <c r="C412" s="200"/>
      <c r="D412" s="200"/>
      <c r="E412" s="200"/>
    </row>
    <row r="413" spans="2:5" ht="74.25" customHeight="1" x14ac:dyDescent="0.25">
      <c r="B413" s="200"/>
      <c r="C413" s="200"/>
      <c r="D413" s="200"/>
      <c r="E413" s="200"/>
    </row>
    <row r="414" spans="2:5" ht="74.25" customHeight="1" x14ac:dyDescent="0.25">
      <c r="B414" s="200"/>
      <c r="C414" s="200"/>
      <c r="D414" s="200"/>
      <c r="E414" s="200"/>
    </row>
    <row r="415" spans="2:5" ht="74.25" customHeight="1" x14ac:dyDescent="0.25">
      <c r="B415" s="200"/>
      <c r="C415" s="200"/>
      <c r="D415" s="200"/>
      <c r="E415" s="200"/>
    </row>
    <row r="416" spans="2:5" ht="74.25" customHeight="1" x14ac:dyDescent="0.25">
      <c r="B416" s="200"/>
      <c r="C416" s="200"/>
      <c r="D416" s="200"/>
      <c r="E416" s="200"/>
    </row>
    <row r="417" spans="2:5" ht="74.25" customHeight="1" x14ac:dyDescent="0.25">
      <c r="B417" s="200"/>
      <c r="C417" s="200"/>
      <c r="D417" s="200"/>
      <c r="E417" s="200"/>
    </row>
    <row r="418" spans="2:5" ht="74.25" customHeight="1" x14ac:dyDescent="0.25">
      <c r="B418" s="200"/>
      <c r="C418" s="200"/>
      <c r="D418" s="200"/>
      <c r="E418" s="200"/>
    </row>
    <row r="419" spans="2:5" ht="74.25" customHeight="1" x14ac:dyDescent="0.25">
      <c r="B419" s="200"/>
      <c r="C419" s="200"/>
      <c r="D419" s="200"/>
      <c r="E419" s="200"/>
    </row>
    <row r="420" spans="2:5" ht="74.25" customHeight="1" x14ac:dyDescent="0.25">
      <c r="B420" s="200"/>
      <c r="C420" s="200"/>
      <c r="D420" s="200"/>
      <c r="E420" s="200"/>
    </row>
    <row r="421" spans="2:5" ht="74.25" customHeight="1" x14ac:dyDescent="0.25">
      <c r="B421" s="200"/>
      <c r="C421" s="200"/>
      <c r="D421" s="200"/>
      <c r="E421" s="200"/>
    </row>
    <row r="422" spans="2:5" ht="74.25" customHeight="1" x14ac:dyDescent="0.25">
      <c r="B422" s="200"/>
      <c r="C422" s="200"/>
      <c r="D422" s="200"/>
      <c r="E422" s="200"/>
    </row>
    <row r="423" spans="2:5" ht="74.25" customHeight="1" x14ac:dyDescent="0.25">
      <c r="B423" s="200"/>
      <c r="C423" s="200"/>
      <c r="D423" s="200"/>
      <c r="E423" s="200"/>
    </row>
    <row r="424" spans="2:5" ht="74.25" customHeight="1" x14ac:dyDescent="0.25">
      <c r="B424" s="200"/>
      <c r="C424" s="200"/>
      <c r="D424" s="200"/>
      <c r="E424" s="200"/>
    </row>
    <row r="425" spans="2:5" ht="74.25" customHeight="1" x14ac:dyDescent="0.25">
      <c r="B425" s="200"/>
      <c r="C425" s="200"/>
      <c r="D425" s="200"/>
      <c r="E425" s="200"/>
    </row>
    <row r="426" spans="2:5" ht="74.25" customHeight="1" x14ac:dyDescent="0.25">
      <c r="B426" s="200"/>
      <c r="C426" s="200"/>
      <c r="D426" s="200"/>
      <c r="E426" s="200"/>
    </row>
    <row r="427" spans="2:5" ht="74.25" customHeight="1" x14ac:dyDescent="0.25">
      <c r="B427" s="200"/>
      <c r="C427" s="200"/>
      <c r="D427" s="200"/>
      <c r="E427" s="200"/>
    </row>
    <row r="428" spans="2:5" ht="74.25" customHeight="1" x14ac:dyDescent="0.25">
      <c r="B428" s="200"/>
      <c r="C428" s="200"/>
      <c r="D428" s="200"/>
      <c r="E428" s="200"/>
    </row>
    <row r="429" spans="2:5" ht="74.25" customHeight="1" x14ac:dyDescent="0.25">
      <c r="B429" s="200"/>
      <c r="C429" s="200"/>
      <c r="D429" s="200"/>
      <c r="E429" s="200"/>
    </row>
    <row r="430" spans="2:5" ht="74.25" customHeight="1" x14ac:dyDescent="0.25">
      <c r="B430" s="200"/>
      <c r="C430" s="200"/>
      <c r="D430" s="200"/>
      <c r="E430" s="200"/>
    </row>
    <row r="431" spans="2:5" ht="74.25" customHeight="1" x14ac:dyDescent="0.25">
      <c r="B431" s="200"/>
      <c r="C431" s="200"/>
      <c r="D431" s="200"/>
      <c r="E431" s="200"/>
    </row>
    <row r="432" spans="2:5" ht="74.25" customHeight="1" x14ac:dyDescent="0.25">
      <c r="B432" s="200"/>
      <c r="C432" s="200"/>
      <c r="D432" s="200"/>
      <c r="E432" s="200"/>
    </row>
    <row r="433" spans="2:5" ht="74.25" customHeight="1" x14ac:dyDescent="0.25">
      <c r="B433" s="200"/>
      <c r="C433" s="200"/>
      <c r="D433" s="200"/>
      <c r="E433" s="200"/>
    </row>
    <row r="434" spans="2:5" ht="74.25" customHeight="1" x14ac:dyDescent="0.25">
      <c r="B434" s="200"/>
      <c r="C434" s="200"/>
      <c r="D434" s="200"/>
      <c r="E434" s="200"/>
    </row>
    <row r="435" spans="2:5" ht="74.25" customHeight="1" x14ac:dyDescent="0.25">
      <c r="B435" s="200"/>
      <c r="C435" s="200"/>
      <c r="D435" s="200"/>
      <c r="E435" s="200"/>
    </row>
    <row r="436" spans="2:5" ht="74.25" customHeight="1" x14ac:dyDescent="0.25">
      <c r="B436" s="200"/>
      <c r="C436" s="200"/>
      <c r="D436" s="200"/>
      <c r="E436" s="200"/>
    </row>
    <row r="437" spans="2:5" ht="74.25" customHeight="1" x14ac:dyDescent="0.25">
      <c r="B437" s="200"/>
      <c r="C437" s="200"/>
      <c r="D437" s="200"/>
      <c r="E437" s="200"/>
    </row>
    <row r="438" spans="2:5" ht="74.25" customHeight="1" x14ac:dyDescent="0.25">
      <c r="B438" s="200"/>
      <c r="C438" s="200"/>
      <c r="D438" s="200"/>
      <c r="E438" s="200"/>
    </row>
    <row r="439" spans="2:5" ht="74.25" customHeight="1" x14ac:dyDescent="0.25">
      <c r="B439" s="200"/>
      <c r="C439" s="200"/>
      <c r="D439" s="200"/>
      <c r="E439" s="200"/>
    </row>
    <row r="440" spans="2:5" ht="74.25" customHeight="1" x14ac:dyDescent="0.25">
      <c r="B440" s="200"/>
      <c r="C440" s="200"/>
      <c r="D440" s="200"/>
      <c r="E440" s="200"/>
    </row>
    <row r="441" spans="2:5" ht="74.25" customHeight="1" x14ac:dyDescent="0.25">
      <c r="B441" s="200"/>
      <c r="C441" s="200"/>
      <c r="D441" s="200"/>
      <c r="E441" s="200"/>
    </row>
    <row r="442" spans="2:5" ht="74.25" customHeight="1" x14ac:dyDescent="0.25">
      <c r="B442" s="200"/>
      <c r="C442" s="200"/>
      <c r="D442" s="200"/>
      <c r="E442" s="200"/>
    </row>
    <row r="443" spans="2:5" ht="74.25" customHeight="1" x14ac:dyDescent="0.25">
      <c r="B443" s="200"/>
      <c r="C443" s="200"/>
      <c r="D443" s="200"/>
      <c r="E443" s="200"/>
    </row>
    <row r="444" spans="2:5" ht="74.25" customHeight="1" x14ac:dyDescent="0.25">
      <c r="B444" s="200"/>
      <c r="C444" s="200"/>
      <c r="D444" s="200"/>
      <c r="E444" s="200"/>
    </row>
    <row r="445" spans="2:5" ht="74.25" customHeight="1" x14ac:dyDescent="0.25">
      <c r="B445" s="200"/>
      <c r="C445" s="200"/>
      <c r="D445" s="200"/>
      <c r="E445" s="200"/>
    </row>
    <row r="446" spans="2:5" ht="74.25" customHeight="1" x14ac:dyDescent="0.25">
      <c r="B446" s="200"/>
      <c r="C446" s="200"/>
      <c r="D446" s="200"/>
      <c r="E446" s="200"/>
    </row>
    <row r="447" spans="2:5" ht="74.25" customHeight="1" x14ac:dyDescent="0.25">
      <c r="B447" s="200"/>
      <c r="C447" s="200"/>
      <c r="D447" s="200"/>
      <c r="E447" s="200"/>
    </row>
    <row r="448" spans="2:5" ht="74.25" customHeight="1" x14ac:dyDescent="0.25">
      <c r="B448" s="200"/>
      <c r="C448" s="200"/>
      <c r="D448" s="200"/>
      <c r="E448" s="200"/>
    </row>
    <row r="449" spans="2:5" ht="74.25" customHeight="1" x14ac:dyDescent="0.25">
      <c r="B449" s="200"/>
      <c r="C449" s="200"/>
      <c r="D449" s="200"/>
      <c r="E449" s="200"/>
    </row>
    <row r="450" spans="2:5" ht="74.25" customHeight="1" x14ac:dyDescent="0.25">
      <c r="B450" s="200"/>
      <c r="C450" s="200"/>
      <c r="D450" s="200"/>
      <c r="E450" s="200"/>
    </row>
    <row r="451" spans="2:5" ht="74.25" customHeight="1" x14ac:dyDescent="0.25">
      <c r="B451" s="200"/>
      <c r="C451" s="200"/>
      <c r="D451" s="200"/>
      <c r="E451" s="200"/>
    </row>
    <row r="452" spans="2:5" ht="74.25" customHeight="1" x14ac:dyDescent="0.25">
      <c r="B452" s="200"/>
      <c r="C452" s="200"/>
      <c r="D452" s="200"/>
      <c r="E452" s="200"/>
    </row>
    <row r="453" spans="2:5" ht="74.25" customHeight="1" x14ac:dyDescent="0.25">
      <c r="B453" s="200"/>
      <c r="C453" s="200"/>
      <c r="D453" s="200"/>
      <c r="E453" s="200"/>
    </row>
    <row r="454" spans="2:5" ht="74.25" customHeight="1" x14ac:dyDescent="0.25">
      <c r="B454" s="200"/>
      <c r="C454" s="200"/>
      <c r="D454" s="200"/>
      <c r="E454" s="200"/>
    </row>
    <row r="455" spans="2:5" ht="74.25" customHeight="1" x14ac:dyDescent="0.25">
      <c r="B455" s="200"/>
      <c r="C455" s="200"/>
      <c r="D455" s="200"/>
      <c r="E455" s="200"/>
    </row>
    <row r="456" spans="2:5" ht="74.25" customHeight="1" x14ac:dyDescent="0.25">
      <c r="B456" s="200"/>
      <c r="C456" s="200"/>
      <c r="D456" s="200"/>
      <c r="E456" s="200"/>
    </row>
    <row r="457" spans="2:5" ht="74.25" customHeight="1" x14ac:dyDescent="0.25">
      <c r="B457" s="200"/>
      <c r="C457" s="200"/>
      <c r="D457" s="200"/>
      <c r="E457" s="200"/>
    </row>
    <row r="458" spans="2:5" ht="74.25" customHeight="1" x14ac:dyDescent="0.25">
      <c r="B458" s="200"/>
      <c r="C458" s="200"/>
      <c r="D458" s="200"/>
      <c r="E458" s="200"/>
    </row>
    <row r="459" spans="2:5" ht="74.25" customHeight="1" x14ac:dyDescent="0.25">
      <c r="B459" s="200"/>
      <c r="C459" s="200"/>
      <c r="D459" s="200"/>
      <c r="E459" s="200"/>
    </row>
    <row r="460" spans="2:5" ht="74.25" customHeight="1" x14ac:dyDescent="0.25">
      <c r="B460" s="200"/>
      <c r="C460" s="200"/>
      <c r="D460" s="200"/>
      <c r="E460" s="200"/>
    </row>
    <row r="461" spans="2:5" ht="74.25" customHeight="1" x14ac:dyDescent="0.25">
      <c r="B461" s="200"/>
      <c r="C461" s="200"/>
      <c r="D461" s="200"/>
      <c r="E461" s="200"/>
    </row>
    <row r="462" spans="2:5" ht="74.25" customHeight="1" x14ac:dyDescent="0.25">
      <c r="B462" s="200"/>
      <c r="C462" s="200"/>
      <c r="D462" s="200"/>
      <c r="E462" s="200"/>
    </row>
    <row r="463" spans="2:5" ht="74.25" customHeight="1" x14ac:dyDescent="0.25">
      <c r="B463" s="200"/>
      <c r="C463" s="200"/>
      <c r="D463" s="200"/>
      <c r="E463" s="200"/>
    </row>
    <row r="464" spans="2:5" ht="74.25" customHeight="1" x14ac:dyDescent="0.25">
      <c r="B464" s="200"/>
      <c r="C464" s="200"/>
      <c r="D464" s="200"/>
      <c r="E464" s="200"/>
    </row>
    <row r="465" spans="2:5" ht="74.25" customHeight="1" x14ac:dyDescent="0.25">
      <c r="B465" s="200"/>
      <c r="C465" s="200"/>
      <c r="D465" s="200"/>
      <c r="E465" s="200"/>
    </row>
    <row r="466" spans="2:5" ht="74.25" customHeight="1" x14ac:dyDescent="0.25">
      <c r="B466" s="200"/>
      <c r="C466" s="200"/>
      <c r="D466" s="200"/>
      <c r="E466" s="200"/>
    </row>
    <row r="467" spans="2:5" ht="74.25" customHeight="1" x14ac:dyDescent="0.25">
      <c r="B467" s="200"/>
      <c r="C467" s="200"/>
      <c r="D467" s="200"/>
      <c r="E467" s="200"/>
    </row>
    <row r="468" spans="2:5" ht="74.25" customHeight="1" x14ac:dyDescent="0.25">
      <c r="B468" s="200"/>
      <c r="C468" s="200"/>
      <c r="D468" s="200"/>
      <c r="E468" s="200"/>
    </row>
    <row r="469" spans="2:5" ht="74.25" customHeight="1" x14ac:dyDescent="0.25">
      <c r="B469" s="200"/>
      <c r="C469" s="200"/>
      <c r="D469" s="200"/>
      <c r="E469" s="200"/>
    </row>
    <row r="470" spans="2:5" ht="74.25" customHeight="1" x14ac:dyDescent="0.25">
      <c r="B470" s="200"/>
      <c r="C470" s="200"/>
      <c r="D470" s="200"/>
      <c r="E470" s="200"/>
    </row>
    <row r="471" spans="2:5" ht="74.25" customHeight="1" x14ac:dyDescent="0.25">
      <c r="B471" s="200"/>
      <c r="C471" s="200"/>
      <c r="D471" s="200"/>
      <c r="E471" s="200"/>
    </row>
    <row r="472" spans="2:5" ht="74.25" customHeight="1" x14ac:dyDescent="0.25">
      <c r="B472" s="200"/>
      <c r="C472" s="200"/>
      <c r="D472" s="200"/>
      <c r="E472" s="200"/>
    </row>
    <row r="473" spans="2:5" ht="74.25" customHeight="1" x14ac:dyDescent="0.25">
      <c r="B473" s="200"/>
      <c r="C473" s="200"/>
      <c r="D473" s="200"/>
      <c r="E473" s="200"/>
    </row>
    <row r="474" spans="2:5" ht="74.25" customHeight="1" x14ac:dyDescent="0.25">
      <c r="B474" s="200"/>
      <c r="C474" s="200"/>
      <c r="D474" s="200"/>
      <c r="E474" s="200"/>
    </row>
    <row r="475" spans="2:5" ht="74.25" customHeight="1" x14ac:dyDescent="0.25">
      <c r="B475" s="200"/>
      <c r="C475" s="200"/>
      <c r="D475" s="200"/>
      <c r="E475" s="200"/>
    </row>
    <row r="476" spans="2:5" ht="74.25" customHeight="1" x14ac:dyDescent="0.25">
      <c r="B476" s="200"/>
      <c r="C476" s="200"/>
      <c r="D476" s="200"/>
      <c r="E476" s="200"/>
    </row>
    <row r="477" spans="2:5" ht="74.25" customHeight="1" x14ac:dyDescent="0.25">
      <c r="B477" s="200"/>
      <c r="C477" s="200"/>
      <c r="D477" s="200"/>
      <c r="E477" s="200"/>
    </row>
    <row r="478" spans="2:5" ht="74.25" customHeight="1" x14ac:dyDescent="0.25">
      <c r="B478" s="200"/>
      <c r="C478" s="200"/>
      <c r="D478" s="200"/>
      <c r="E478" s="200"/>
    </row>
    <row r="479" spans="2:5" ht="74.25" customHeight="1" x14ac:dyDescent="0.25">
      <c r="B479" s="200"/>
      <c r="C479" s="200"/>
      <c r="D479" s="200"/>
      <c r="E479" s="200"/>
    </row>
    <row r="480" spans="2:5" ht="74.25" customHeight="1" x14ac:dyDescent="0.25">
      <c r="B480" s="200"/>
      <c r="C480" s="200"/>
      <c r="D480" s="200"/>
      <c r="E480" s="200"/>
    </row>
    <row r="481" spans="2:5" ht="74.25" customHeight="1" x14ac:dyDescent="0.25">
      <c r="B481" s="200"/>
      <c r="C481" s="200"/>
      <c r="D481" s="200"/>
      <c r="E481" s="200"/>
    </row>
    <row r="482" spans="2:5" ht="74.25" customHeight="1" x14ac:dyDescent="0.25">
      <c r="B482" s="200"/>
      <c r="C482" s="200"/>
      <c r="D482" s="200"/>
      <c r="E482" s="200"/>
    </row>
    <row r="483" spans="2:5" ht="74.25" customHeight="1" x14ac:dyDescent="0.25">
      <c r="B483" s="200"/>
      <c r="C483" s="200"/>
      <c r="D483" s="200"/>
      <c r="E483" s="200"/>
    </row>
    <row r="484" spans="2:5" ht="74.25" customHeight="1" x14ac:dyDescent="0.25">
      <c r="B484" s="200"/>
      <c r="C484" s="200"/>
      <c r="D484" s="200"/>
      <c r="E484" s="200"/>
    </row>
    <row r="485" spans="2:5" ht="74.25" customHeight="1" x14ac:dyDescent="0.25">
      <c r="B485" s="200"/>
      <c r="C485" s="200"/>
      <c r="D485" s="200"/>
      <c r="E485" s="200"/>
    </row>
    <row r="486" spans="2:5" ht="74.25" customHeight="1" x14ac:dyDescent="0.25">
      <c r="B486" s="200"/>
      <c r="C486" s="200"/>
      <c r="D486" s="200"/>
      <c r="E486" s="200"/>
    </row>
    <row r="487" spans="2:5" ht="74.25" customHeight="1" x14ac:dyDescent="0.25">
      <c r="B487" s="200"/>
      <c r="C487" s="200"/>
      <c r="D487" s="200"/>
      <c r="E487" s="200"/>
    </row>
    <row r="488" spans="2:5" ht="74.25" customHeight="1" x14ac:dyDescent="0.25">
      <c r="B488" s="200"/>
      <c r="C488" s="200"/>
      <c r="D488" s="200"/>
      <c r="E488" s="200"/>
    </row>
    <row r="489" spans="2:5" ht="74.25" customHeight="1" x14ac:dyDescent="0.25">
      <c r="B489" s="200"/>
      <c r="C489" s="200"/>
      <c r="D489" s="200"/>
      <c r="E489" s="200"/>
    </row>
    <row r="490" spans="2:5" ht="74.25" customHeight="1" x14ac:dyDescent="0.25">
      <c r="B490" s="200"/>
      <c r="C490" s="200"/>
      <c r="D490" s="200"/>
      <c r="E490" s="200"/>
    </row>
    <row r="491" spans="2:5" ht="74.25" customHeight="1" x14ac:dyDescent="0.25">
      <c r="B491" s="200"/>
      <c r="C491" s="200"/>
      <c r="D491" s="200"/>
      <c r="E491" s="200"/>
    </row>
    <row r="492" spans="2:5" ht="74.25" customHeight="1" x14ac:dyDescent="0.25">
      <c r="B492" s="200"/>
      <c r="C492" s="200"/>
      <c r="D492" s="200"/>
      <c r="E492" s="200"/>
    </row>
    <row r="493" spans="2:5" ht="74.25" customHeight="1" x14ac:dyDescent="0.25">
      <c r="B493" s="200"/>
      <c r="C493" s="200"/>
      <c r="D493" s="200"/>
      <c r="E493" s="200"/>
    </row>
    <row r="494" spans="2:5" ht="74.25" customHeight="1" x14ac:dyDescent="0.25">
      <c r="B494" s="200"/>
      <c r="C494" s="200"/>
      <c r="D494" s="200"/>
      <c r="E494" s="200"/>
    </row>
    <row r="495" spans="2:5" ht="74.25" customHeight="1" x14ac:dyDescent="0.25">
      <c r="B495" s="200"/>
      <c r="C495" s="200"/>
      <c r="D495" s="200"/>
      <c r="E495" s="200"/>
    </row>
    <row r="496" spans="2:5" ht="74.25" customHeight="1" x14ac:dyDescent="0.25">
      <c r="B496" s="200"/>
      <c r="C496" s="200"/>
      <c r="D496" s="200"/>
      <c r="E496" s="200"/>
    </row>
    <row r="497" spans="2:5" ht="74.25" customHeight="1" x14ac:dyDescent="0.25">
      <c r="B497" s="200"/>
      <c r="C497" s="200"/>
      <c r="D497" s="200"/>
      <c r="E497" s="200"/>
    </row>
    <row r="498" spans="2:5" ht="74.25" customHeight="1" x14ac:dyDescent="0.25">
      <c r="B498" s="200"/>
      <c r="C498" s="200"/>
      <c r="D498" s="200"/>
      <c r="E498" s="200"/>
    </row>
    <row r="499" spans="2:5" ht="74.25" customHeight="1" x14ac:dyDescent="0.25">
      <c r="B499" s="200"/>
      <c r="C499" s="200"/>
      <c r="D499" s="200"/>
      <c r="E499" s="200"/>
    </row>
    <row r="500" spans="2:5" ht="74.25" customHeight="1" x14ac:dyDescent="0.25">
      <c r="B500" s="200"/>
      <c r="C500" s="200"/>
      <c r="D500" s="200"/>
      <c r="E500" s="200"/>
    </row>
    <row r="501" spans="2:5" ht="74.25" customHeight="1" x14ac:dyDescent="0.25">
      <c r="B501" s="200"/>
      <c r="C501" s="200"/>
      <c r="D501" s="200"/>
      <c r="E501" s="200"/>
    </row>
    <row r="502" spans="2:5" ht="74.25" customHeight="1" x14ac:dyDescent="0.25">
      <c r="B502" s="200"/>
      <c r="C502" s="200"/>
      <c r="D502" s="200"/>
      <c r="E502" s="200"/>
    </row>
    <row r="503" spans="2:5" ht="74.25" customHeight="1" x14ac:dyDescent="0.25">
      <c r="B503" s="200"/>
      <c r="C503" s="200"/>
      <c r="D503" s="200"/>
      <c r="E503" s="200"/>
    </row>
    <row r="504" spans="2:5" ht="74.25" customHeight="1" x14ac:dyDescent="0.25">
      <c r="B504" s="200"/>
      <c r="C504" s="200"/>
      <c r="D504" s="200"/>
      <c r="E504" s="200"/>
    </row>
    <row r="505" spans="2:5" ht="74.25" customHeight="1" x14ac:dyDescent="0.25">
      <c r="B505" s="200"/>
      <c r="C505" s="200"/>
      <c r="D505" s="200"/>
      <c r="E505" s="200"/>
    </row>
    <row r="506" spans="2:5" ht="74.25" customHeight="1" x14ac:dyDescent="0.25">
      <c r="B506" s="200"/>
      <c r="C506" s="200"/>
      <c r="D506" s="200"/>
      <c r="E506" s="200"/>
    </row>
    <row r="507" spans="2:5" ht="74.25" customHeight="1" x14ac:dyDescent="0.25">
      <c r="B507" s="200"/>
      <c r="C507" s="200"/>
      <c r="D507" s="200"/>
      <c r="E507" s="200"/>
    </row>
    <row r="508" spans="2:5" ht="74.25" customHeight="1" x14ac:dyDescent="0.25">
      <c r="B508" s="200"/>
      <c r="C508" s="200"/>
      <c r="D508" s="200"/>
      <c r="E508" s="200"/>
    </row>
    <row r="509" spans="2:5" ht="74.25" customHeight="1" x14ac:dyDescent="0.25">
      <c r="B509" s="200"/>
      <c r="C509" s="200"/>
      <c r="D509" s="200"/>
      <c r="E509" s="200"/>
    </row>
    <row r="510" spans="2:5" ht="74.25" customHeight="1" x14ac:dyDescent="0.25">
      <c r="B510" s="200"/>
      <c r="C510" s="200"/>
      <c r="D510" s="200"/>
      <c r="E510" s="200"/>
    </row>
    <row r="511" spans="2:5" ht="74.25" customHeight="1" x14ac:dyDescent="0.25">
      <c r="B511" s="200"/>
      <c r="C511" s="200"/>
      <c r="D511" s="200"/>
      <c r="E511" s="200"/>
    </row>
    <row r="512" spans="2:5" ht="74.25" customHeight="1" x14ac:dyDescent="0.25">
      <c r="B512" s="200"/>
      <c r="C512" s="200"/>
      <c r="D512" s="200"/>
      <c r="E512" s="200"/>
    </row>
    <row r="513" spans="2:5" ht="74.25" customHeight="1" x14ac:dyDescent="0.25">
      <c r="B513" s="200"/>
      <c r="C513" s="200"/>
      <c r="D513" s="200"/>
      <c r="E513" s="200"/>
    </row>
    <row r="514" spans="2:5" ht="74.25" customHeight="1" x14ac:dyDescent="0.25">
      <c r="B514" s="200"/>
      <c r="C514" s="200"/>
      <c r="D514" s="200"/>
      <c r="E514" s="200"/>
    </row>
    <row r="515" spans="2:5" ht="74.25" customHeight="1" x14ac:dyDescent="0.25">
      <c r="B515" s="200"/>
      <c r="C515" s="200"/>
      <c r="D515" s="200"/>
      <c r="E515" s="200"/>
    </row>
    <row r="516" spans="2:5" ht="74.25" customHeight="1" x14ac:dyDescent="0.25">
      <c r="B516" s="200"/>
      <c r="C516" s="200"/>
      <c r="D516" s="200"/>
      <c r="E516" s="200"/>
    </row>
    <row r="517" spans="2:5" ht="74.25" customHeight="1" x14ac:dyDescent="0.25">
      <c r="B517" s="200"/>
      <c r="C517" s="200"/>
      <c r="D517" s="200"/>
      <c r="E517" s="200"/>
    </row>
    <row r="518" spans="2:5" ht="74.25" customHeight="1" x14ac:dyDescent="0.25">
      <c r="B518" s="200"/>
      <c r="C518" s="200"/>
      <c r="D518" s="200"/>
      <c r="E518" s="200"/>
    </row>
    <row r="519" spans="2:5" ht="74.25" customHeight="1" x14ac:dyDescent="0.25">
      <c r="B519" s="200"/>
      <c r="C519" s="200"/>
      <c r="D519" s="200"/>
      <c r="E519" s="200"/>
    </row>
    <row r="520" spans="2:5" ht="74.25" customHeight="1" x14ac:dyDescent="0.25">
      <c r="B520" s="200"/>
      <c r="C520" s="200"/>
      <c r="D520" s="200"/>
      <c r="E520" s="200"/>
    </row>
    <row r="521" spans="2:5" ht="74.25" customHeight="1" x14ac:dyDescent="0.25">
      <c r="B521" s="200"/>
      <c r="C521" s="200"/>
      <c r="D521" s="200"/>
      <c r="E521" s="200"/>
    </row>
    <row r="522" spans="2:5" ht="74.25" customHeight="1" x14ac:dyDescent="0.25">
      <c r="B522" s="200"/>
      <c r="C522" s="200"/>
      <c r="D522" s="200"/>
      <c r="E522" s="200"/>
    </row>
    <row r="523" spans="2:5" ht="74.25" customHeight="1" x14ac:dyDescent="0.25">
      <c r="B523" s="200"/>
      <c r="C523" s="200"/>
      <c r="D523" s="200"/>
      <c r="E523" s="200"/>
    </row>
    <row r="524" spans="2:5" ht="74.25" customHeight="1" x14ac:dyDescent="0.25">
      <c r="B524" s="200"/>
      <c r="C524" s="200"/>
      <c r="D524" s="200"/>
      <c r="E524" s="200"/>
    </row>
    <row r="525" spans="2:5" ht="74.25" customHeight="1" x14ac:dyDescent="0.25">
      <c r="B525" s="200"/>
      <c r="C525" s="200"/>
      <c r="D525" s="200"/>
      <c r="E525" s="200"/>
    </row>
    <row r="526" spans="2:5" ht="74.25" customHeight="1" x14ac:dyDescent="0.25">
      <c r="B526" s="200"/>
      <c r="C526" s="200"/>
      <c r="D526" s="200"/>
      <c r="E526" s="200"/>
    </row>
    <row r="527" spans="2:5" ht="74.25" customHeight="1" x14ac:dyDescent="0.25">
      <c r="B527" s="200"/>
      <c r="C527" s="200"/>
      <c r="D527" s="200"/>
      <c r="E527" s="200"/>
    </row>
    <row r="528" spans="2:5" ht="74.25" customHeight="1" x14ac:dyDescent="0.25">
      <c r="B528" s="200"/>
      <c r="C528" s="200"/>
      <c r="D528" s="200"/>
      <c r="E528" s="200"/>
    </row>
    <row r="529" spans="2:5" ht="74.25" customHeight="1" x14ac:dyDescent="0.25">
      <c r="B529" s="200"/>
      <c r="C529" s="200"/>
      <c r="D529" s="200"/>
      <c r="E529" s="200"/>
    </row>
    <row r="530" spans="2:5" ht="74.25" customHeight="1" x14ac:dyDescent="0.25">
      <c r="B530" s="200"/>
      <c r="C530" s="200"/>
      <c r="D530" s="200"/>
      <c r="E530" s="200"/>
    </row>
    <row r="531" spans="2:5" ht="74.25" customHeight="1" x14ac:dyDescent="0.25">
      <c r="B531" s="200"/>
      <c r="C531" s="200"/>
      <c r="D531" s="200"/>
      <c r="E531" s="200"/>
    </row>
    <row r="532" spans="2:5" ht="74.25" customHeight="1" x14ac:dyDescent="0.25">
      <c r="B532" s="200"/>
      <c r="C532" s="200"/>
      <c r="D532" s="200"/>
      <c r="E532" s="200"/>
    </row>
    <row r="533" spans="2:5" ht="74.25" customHeight="1" x14ac:dyDescent="0.25">
      <c r="B533" s="200"/>
      <c r="C533" s="200"/>
      <c r="D533" s="200"/>
      <c r="E533" s="200"/>
    </row>
    <row r="534" spans="2:5" ht="74.25" customHeight="1" x14ac:dyDescent="0.25">
      <c r="B534" s="200"/>
      <c r="C534" s="200"/>
      <c r="D534" s="200"/>
      <c r="E534" s="200"/>
    </row>
    <row r="535" spans="2:5" ht="74.25" customHeight="1" x14ac:dyDescent="0.25">
      <c r="B535" s="200"/>
      <c r="C535" s="200"/>
      <c r="D535" s="200"/>
      <c r="E535" s="200"/>
    </row>
    <row r="536" spans="2:5" ht="74.25" customHeight="1" x14ac:dyDescent="0.25">
      <c r="B536" s="200"/>
      <c r="C536" s="200"/>
      <c r="D536" s="200"/>
      <c r="E536" s="200"/>
    </row>
    <row r="537" spans="2:5" ht="74.25" customHeight="1" x14ac:dyDescent="0.25">
      <c r="B537" s="200"/>
      <c r="C537" s="200"/>
      <c r="D537" s="200"/>
      <c r="E537" s="200"/>
    </row>
    <row r="538" spans="2:5" ht="74.25" customHeight="1" x14ac:dyDescent="0.25">
      <c r="B538" s="200"/>
      <c r="C538" s="200"/>
      <c r="D538" s="200"/>
      <c r="E538" s="200"/>
    </row>
    <row r="539" spans="2:5" ht="74.25" customHeight="1" x14ac:dyDescent="0.25">
      <c r="B539" s="200"/>
      <c r="C539" s="200"/>
      <c r="D539" s="200"/>
      <c r="E539" s="200"/>
    </row>
    <row r="540" spans="2:5" ht="74.25" customHeight="1" x14ac:dyDescent="0.25">
      <c r="B540" s="200"/>
      <c r="C540" s="200"/>
      <c r="D540" s="200"/>
      <c r="E540" s="200"/>
    </row>
    <row r="541" spans="2:5" ht="74.25" customHeight="1" x14ac:dyDescent="0.25">
      <c r="B541" s="200"/>
      <c r="C541" s="200"/>
      <c r="D541" s="200"/>
      <c r="E541" s="200"/>
    </row>
    <row r="542" spans="2:5" ht="74.25" customHeight="1" x14ac:dyDescent="0.25">
      <c r="B542" s="200"/>
      <c r="C542" s="200"/>
      <c r="D542" s="200"/>
      <c r="E542" s="200"/>
    </row>
    <row r="543" spans="2:5" ht="74.25" customHeight="1" x14ac:dyDescent="0.25">
      <c r="B543" s="200"/>
      <c r="C543" s="200"/>
      <c r="D543" s="200"/>
      <c r="E543" s="200"/>
    </row>
    <row r="544" spans="2:5" ht="74.25" customHeight="1" x14ac:dyDescent="0.25">
      <c r="B544" s="200"/>
      <c r="C544" s="200"/>
      <c r="D544" s="200"/>
      <c r="E544" s="200"/>
    </row>
    <row r="545" spans="2:5" ht="74.25" customHeight="1" x14ac:dyDescent="0.25">
      <c r="B545" s="200"/>
      <c r="C545" s="200"/>
      <c r="D545" s="200"/>
      <c r="E545" s="200"/>
    </row>
    <row r="546" spans="2:5" ht="74.25" customHeight="1" x14ac:dyDescent="0.25">
      <c r="B546" s="200"/>
      <c r="C546" s="200"/>
      <c r="D546" s="200"/>
      <c r="E546" s="200"/>
    </row>
    <row r="547" spans="2:5" ht="74.25" customHeight="1" x14ac:dyDescent="0.25">
      <c r="B547" s="200"/>
      <c r="C547" s="200"/>
      <c r="D547" s="200"/>
      <c r="E547" s="200"/>
    </row>
    <row r="548" spans="2:5" ht="74.25" customHeight="1" x14ac:dyDescent="0.25">
      <c r="B548" s="200"/>
      <c r="C548" s="200"/>
      <c r="D548" s="200"/>
      <c r="E548" s="200"/>
    </row>
    <row r="549" spans="2:5" ht="74.25" customHeight="1" x14ac:dyDescent="0.25">
      <c r="B549" s="200"/>
      <c r="C549" s="200"/>
      <c r="D549" s="200"/>
      <c r="E549" s="200"/>
    </row>
    <row r="550" spans="2:5" ht="74.25" customHeight="1" x14ac:dyDescent="0.25">
      <c r="B550" s="200"/>
      <c r="C550" s="200"/>
      <c r="D550" s="200"/>
      <c r="E550" s="200"/>
    </row>
    <row r="551" spans="2:5" ht="74.25" customHeight="1" x14ac:dyDescent="0.25">
      <c r="B551" s="200"/>
      <c r="C551" s="200"/>
      <c r="D551" s="200"/>
      <c r="E551" s="200"/>
    </row>
    <row r="552" spans="2:5" ht="74.25" customHeight="1" x14ac:dyDescent="0.25">
      <c r="B552" s="200"/>
      <c r="C552" s="200"/>
      <c r="D552" s="200"/>
      <c r="E552" s="200"/>
    </row>
    <row r="553" spans="2:5" ht="74.25" customHeight="1" x14ac:dyDescent="0.25">
      <c r="B553" s="200"/>
      <c r="C553" s="200"/>
      <c r="D553" s="200"/>
      <c r="E553" s="200"/>
    </row>
    <row r="554" spans="2:5" ht="74.25" customHeight="1" x14ac:dyDescent="0.25">
      <c r="B554" s="200"/>
      <c r="C554" s="200"/>
      <c r="D554" s="200"/>
      <c r="E554" s="200"/>
    </row>
    <row r="555" spans="2:5" ht="74.25" customHeight="1" x14ac:dyDescent="0.25">
      <c r="B555" s="200"/>
      <c r="C555" s="200"/>
      <c r="D555" s="200"/>
      <c r="E555" s="200"/>
    </row>
    <row r="556" spans="2:5" ht="74.25" customHeight="1" x14ac:dyDescent="0.25">
      <c r="B556" s="200"/>
      <c r="C556" s="200"/>
      <c r="D556" s="200"/>
      <c r="E556" s="200"/>
    </row>
    <row r="557" spans="2:5" ht="74.25" customHeight="1" x14ac:dyDescent="0.25">
      <c r="B557" s="200"/>
      <c r="C557" s="200"/>
      <c r="D557" s="200"/>
      <c r="E557" s="200"/>
    </row>
    <row r="558" spans="2:5" ht="74.25" customHeight="1" x14ac:dyDescent="0.25">
      <c r="B558" s="200"/>
      <c r="C558" s="200"/>
      <c r="D558" s="200"/>
      <c r="E558" s="200"/>
    </row>
    <row r="559" spans="2:5" ht="74.25" customHeight="1" x14ac:dyDescent="0.25">
      <c r="B559" s="200"/>
      <c r="C559" s="200"/>
      <c r="D559" s="200"/>
      <c r="E559" s="200"/>
    </row>
    <row r="560" spans="2:5" ht="74.25" customHeight="1" x14ac:dyDescent="0.25">
      <c r="B560" s="200"/>
      <c r="C560" s="200"/>
      <c r="D560" s="200"/>
      <c r="E560" s="200"/>
    </row>
    <row r="561" spans="2:5" ht="74.25" customHeight="1" x14ac:dyDescent="0.25">
      <c r="B561" s="200"/>
      <c r="C561" s="200"/>
      <c r="D561" s="200"/>
      <c r="E561" s="200"/>
    </row>
    <row r="562" spans="2:5" ht="74.25" customHeight="1" x14ac:dyDescent="0.25">
      <c r="B562" s="200"/>
      <c r="C562" s="200"/>
      <c r="D562" s="200"/>
      <c r="E562" s="200"/>
    </row>
    <row r="563" spans="2:5" ht="74.25" customHeight="1" x14ac:dyDescent="0.25">
      <c r="B563" s="200"/>
      <c r="C563" s="200"/>
      <c r="D563" s="200"/>
      <c r="E563" s="200"/>
    </row>
    <row r="564" spans="2:5" ht="74.25" customHeight="1" x14ac:dyDescent="0.25">
      <c r="B564" s="200"/>
      <c r="C564" s="200"/>
      <c r="D564" s="200"/>
      <c r="E564" s="200"/>
    </row>
    <row r="565" spans="2:5" ht="74.25" customHeight="1" x14ac:dyDescent="0.25">
      <c r="B565" s="200"/>
      <c r="C565" s="200"/>
      <c r="D565" s="200"/>
      <c r="E565" s="200"/>
    </row>
    <row r="566" spans="2:5" ht="74.25" customHeight="1" x14ac:dyDescent="0.25">
      <c r="B566" s="200"/>
      <c r="C566" s="200"/>
      <c r="D566" s="200"/>
      <c r="E566" s="200"/>
    </row>
    <row r="567" spans="2:5" ht="74.25" customHeight="1" x14ac:dyDescent="0.25">
      <c r="B567" s="200"/>
      <c r="C567" s="200"/>
      <c r="D567" s="200"/>
      <c r="E567" s="200"/>
    </row>
    <row r="568" spans="2:5" ht="74.25" customHeight="1" x14ac:dyDescent="0.25">
      <c r="B568" s="200"/>
      <c r="C568" s="200"/>
      <c r="D568" s="200"/>
      <c r="E568" s="200"/>
    </row>
    <row r="569" spans="2:5" ht="74.25" customHeight="1" x14ac:dyDescent="0.25">
      <c r="B569" s="200"/>
      <c r="C569" s="200"/>
      <c r="D569" s="200"/>
      <c r="E569" s="200"/>
    </row>
    <row r="570" spans="2:5" ht="74.25" customHeight="1" x14ac:dyDescent="0.25">
      <c r="B570" s="200"/>
      <c r="C570" s="200"/>
      <c r="D570" s="200"/>
      <c r="E570" s="200"/>
    </row>
    <row r="571" spans="2:5" ht="74.25" customHeight="1" x14ac:dyDescent="0.25">
      <c r="B571" s="200"/>
      <c r="C571" s="200"/>
      <c r="D571" s="200"/>
      <c r="E571" s="200"/>
    </row>
    <row r="572" spans="2:5" ht="74.25" customHeight="1" x14ac:dyDescent="0.25">
      <c r="B572" s="200"/>
      <c r="C572" s="200"/>
      <c r="D572" s="200"/>
      <c r="E572" s="200"/>
    </row>
    <row r="573" spans="2:5" ht="74.25" customHeight="1" x14ac:dyDescent="0.25">
      <c r="B573" s="200"/>
      <c r="C573" s="200"/>
      <c r="D573" s="200"/>
      <c r="E573" s="200"/>
    </row>
    <row r="574" spans="2:5" ht="74.25" customHeight="1" x14ac:dyDescent="0.25">
      <c r="B574" s="200"/>
      <c r="C574" s="200"/>
      <c r="D574" s="200"/>
      <c r="E574" s="200"/>
    </row>
    <row r="575" spans="2:5" ht="74.25" customHeight="1" x14ac:dyDescent="0.25">
      <c r="B575" s="200"/>
      <c r="C575" s="200"/>
      <c r="D575" s="200"/>
      <c r="E575" s="200"/>
    </row>
    <row r="576" spans="2:5" ht="74.25" customHeight="1" x14ac:dyDescent="0.25">
      <c r="B576" s="200"/>
      <c r="C576" s="200"/>
      <c r="D576" s="200"/>
      <c r="E576" s="200"/>
    </row>
    <row r="577" spans="2:5" ht="74.25" customHeight="1" x14ac:dyDescent="0.25">
      <c r="B577" s="200"/>
      <c r="C577" s="200"/>
      <c r="D577" s="200"/>
      <c r="E577" s="200"/>
    </row>
    <row r="578" spans="2:5" ht="74.25" customHeight="1" x14ac:dyDescent="0.25">
      <c r="B578" s="200"/>
      <c r="C578" s="200"/>
      <c r="D578" s="200"/>
      <c r="E578" s="200"/>
    </row>
    <row r="579" spans="2:5" ht="74.25" customHeight="1" x14ac:dyDescent="0.25">
      <c r="B579" s="200"/>
      <c r="C579" s="200"/>
      <c r="D579" s="200"/>
      <c r="E579" s="200"/>
    </row>
    <row r="580" spans="2:5" ht="74.25" customHeight="1" x14ac:dyDescent="0.25">
      <c r="B580" s="200"/>
      <c r="C580" s="200"/>
      <c r="D580" s="200"/>
      <c r="E580" s="200"/>
    </row>
    <row r="581" spans="2:5" ht="74.25" customHeight="1" x14ac:dyDescent="0.25">
      <c r="B581" s="200"/>
      <c r="C581" s="200"/>
      <c r="D581" s="200"/>
      <c r="E581" s="200"/>
    </row>
    <row r="582" spans="2:5" ht="74.25" customHeight="1" x14ac:dyDescent="0.25">
      <c r="B582" s="200"/>
      <c r="C582" s="200"/>
      <c r="D582" s="200"/>
      <c r="E582" s="200"/>
    </row>
    <row r="583" spans="2:5" ht="74.25" customHeight="1" x14ac:dyDescent="0.25">
      <c r="B583" s="200"/>
      <c r="C583" s="200"/>
      <c r="D583" s="200"/>
      <c r="E583" s="200"/>
    </row>
    <row r="584" spans="2:5" ht="74.25" customHeight="1" x14ac:dyDescent="0.25">
      <c r="B584" s="200"/>
      <c r="C584" s="200"/>
      <c r="D584" s="200"/>
      <c r="E584" s="200"/>
    </row>
    <row r="585" spans="2:5" ht="74.25" customHeight="1" x14ac:dyDescent="0.25">
      <c r="B585" s="200"/>
      <c r="C585" s="200"/>
      <c r="D585" s="200"/>
      <c r="E585" s="200"/>
    </row>
    <row r="586" spans="2:5" ht="74.25" customHeight="1" x14ac:dyDescent="0.25">
      <c r="B586" s="200"/>
      <c r="C586" s="200"/>
      <c r="D586" s="200"/>
      <c r="E586" s="200"/>
    </row>
    <row r="587" spans="2:5" ht="74.25" customHeight="1" x14ac:dyDescent="0.25">
      <c r="B587" s="200"/>
      <c r="C587" s="200"/>
      <c r="D587" s="200"/>
      <c r="E587" s="200"/>
    </row>
    <row r="588" spans="2:5" ht="74.25" customHeight="1" x14ac:dyDescent="0.25">
      <c r="B588" s="200"/>
      <c r="C588" s="200"/>
      <c r="D588" s="200"/>
      <c r="E588" s="200"/>
    </row>
    <row r="589" spans="2:5" ht="74.25" customHeight="1" x14ac:dyDescent="0.25">
      <c r="B589" s="200"/>
      <c r="C589" s="200"/>
      <c r="D589" s="200"/>
      <c r="E589" s="200"/>
    </row>
    <row r="590" spans="2:5" ht="74.25" customHeight="1" x14ac:dyDescent="0.25">
      <c r="B590" s="200"/>
      <c r="C590" s="200"/>
      <c r="D590" s="200"/>
      <c r="E590" s="200"/>
    </row>
    <row r="591" spans="2:5" ht="74.25" customHeight="1" x14ac:dyDescent="0.25">
      <c r="B591" s="200"/>
      <c r="C591" s="200"/>
      <c r="D591" s="200"/>
      <c r="E591" s="200"/>
    </row>
    <row r="592" spans="2:5" ht="74.25" customHeight="1" x14ac:dyDescent="0.25">
      <c r="B592" s="200"/>
      <c r="C592" s="200"/>
      <c r="D592" s="200"/>
      <c r="E592" s="200"/>
    </row>
    <row r="593" spans="2:5" ht="74.25" customHeight="1" x14ac:dyDescent="0.25">
      <c r="B593" s="200"/>
      <c r="C593" s="200"/>
      <c r="D593" s="200"/>
      <c r="E593" s="200"/>
    </row>
    <row r="594" spans="2:5" ht="74.25" customHeight="1" x14ac:dyDescent="0.25">
      <c r="B594" s="200"/>
      <c r="C594" s="200"/>
      <c r="D594" s="200"/>
      <c r="E594" s="200"/>
    </row>
    <row r="595" spans="2:5" ht="74.25" customHeight="1" x14ac:dyDescent="0.25">
      <c r="B595" s="200"/>
      <c r="C595" s="200"/>
      <c r="D595" s="200"/>
      <c r="E595" s="200"/>
    </row>
    <row r="596" spans="2:5" ht="74.25" customHeight="1" x14ac:dyDescent="0.25">
      <c r="B596" s="200"/>
      <c r="C596" s="200"/>
      <c r="D596" s="200"/>
      <c r="E596" s="200"/>
    </row>
    <row r="597" spans="2:5" ht="74.25" customHeight="1" x14ac:dyDescent="0.25">
      <c r="B597" s="200"/>
      <c r="C597" s="200"/>
      <c r="D597" s="200"/>
      <c r="E597" s="200"/>
    </row>
    <row r="598" spans="2:5" ht="74.25" customHeight="1" x14ac:dyDescent="0.25">
      <c r="B598" s="200"/>
      <c r="C598" s="200"/>
      <c r="D598" s="200"/>
      <c r="E598" s="200"/>
    </row>
    <row r="599" spans="2:5" ht="74.25" customHeight="1" x14ac:dyDescent="0.25">
      <c r="B599" s="200"/>
      <c r="C599" s="200"/>
      <c r="D599" s="200"/>
      <c r="E599" s="200"/>
    </row>
    <row r="600" spans="2:5" ht="74.25" customHeight="1" x14ac:dyDescent="0.25">
      <c r="B600" s="200"/>
      <c r="C600" s="200"/>
      <c r="D600" s="200"/>
      <c r="E600" s="200"/>
    </row>
    <row r="601" spans="2:5" ht="74.25" customHeight="1" x14ac:dyDescent="0.25">
      <c r="B601" s="200"/>
      <c r="C601" s="200"/>
      <c r="D601" s="200"/>
      <c r="E601" s="200"/>
    </row>
    <row r="602" spans="2:5" ht="74.25" customHeight="1" x14ac:dyDescent="0.25">
      <c r="B602" s="200"/>
      <c r="C602" s="200"/>
      <c r="D602" s="200"/>
      <c r="E602" s="200"/>
    </row>
    <row r="603" spans="2:5" ht="74.25" customHeight="1" x14ac:dyDescent="0.25">
      <c r="B603" s="200"/>
      <c r="C603" s="200"/>
      <c r="D603" s="200"/>
      <c r="E603" s="200"/>
    </row>
    <row r="604" spans="2:5" ht="74.25" customHeight="1" x14ac:dyDescent="0.25">
      <c r="B604" s="200"/>
      <c r="C604" s="200"/>
      <c r="D604" s="200"/>
      <c r="E604" s="200"/>
    </row>
    <row r="605" spans="2:5" ht="74.25" customHeight="1" x14ac:dyDescent="0.25">
      <c r="B605" s="200"/>
      <c r="C605" s="200"/>
      <c r="D605" s="200"/>
      <c r="E605" s="200"/>
    </row>
    <row r="606" spans="2:5" ht="74.25" customHeight="1" x14ac:dyDescent="0.25">
      <c r="B606" s="200"/>
      <c r="C606" s="200"/>
      <c r="D606" s="200"/>
      <c r="E606" s="200"/>
    </row>
    <row r="607" spans="2:5" ht="74.25" customHeight="1" x14ac:dyDescent="0.25">
      <c r="B607" s="200"/>
      <c r="C607" s="200"/>
      <c r="D607" s="200"/>
      <c r="E607" s="200"/>
    </row>
    <row r="608" spans="2:5" ht="74.25" customHeight="1" x14ac:dyDescent="0.25">
      <c r="B608" s="200"/>
      <c r="C608" s="200"/>
      <c r="D608" s="200"/>
      <c r="E608" s="200"/>
    </row>
    <row r="609" spans="2:5" ht="74.25" customHeight="1" x14ac:dyDescent="0.25">
      <c r="B609" s="200"/>
      <c r="C609" s="200"/>
      <c r="D609" s="200"/>
      <c r="E609" s="200"/>
    </row>
    <row r="610" spans="2:5" ht="74.25" customHeight="1" x14ac:dyDescent="0.25">
      <c r="B610" s="200"/>
      <c r="C610" s="200"/>
      <c r="D610" s="200"/>
      <c r="E610" s="200"/>
    </row>
    <row r="611" spans="2:5" ht="74.25" customHeight="1" x14ac:dyDescent="0.25">
      <c r="B611" s="200"/>
      <c r="C611" s="200"/>
      <c r="D611" s="200"/>
      <c r="E611" s="200"/>
    </row>
    <row r="612" spans="2:5" ht="74.25" customHeight="1" x14ac:dyDescent="0.25">
      <c r="B612" s="200"/>
      <c r="C612" s="200"/>
      <c r="D612" s="200"/>
      <c r="E612" s="200"/>
    </row>
    <row r="613" spans="2:5" ht="74.25" customHeight="1" x14ac:dyDescent="0.25">
      <c r="B613" s="200"/>
      <c r="C613" s="200"/>
      <c r="D613" s="200"/>
      <c r="E613" s="200"/>
    </row>
    <row r="614" spans="2:5" ht="74.25" customHeight="1" x14ac:dyDescent="0.25">
      <c r="B614" s="200"/>
      <c r="C614" s="200"/>
      <c r="D614" s="200"/>
      <c r="E614" s="200"/>
    </row>
    <row r="615" spans="2:5" ht="74.25" customHeight="1" x14ac:dyDescent="0.25">
      <c r="B615" s="200"/>
      <c r="C615" s="200"/>
      <c r="D615" s="200"/>
      <c r="E615" s="200"/>
    </row>
    <row r="616" spans="2:5" ht="74.25" customHeight="1" x14ac:dyDescent="0.25">
      <c r="B616" s="200"/>
      <c r="C616" s="200"/>
      <c r="D616" s="200"/>
      <c r="E616" s="200"/>
    </row>
    <row r="617" spans="2:5" ht="74.25" customHeight="1" x14ac:dyDescent="0.25">
      <c r="B617" s="200"/>
      <c r="C617" s="200"/>
      <c r="D617" s="200"/>
      <c r="E617" s="200"/>
    </row>
    <row r="618" spans="2:5" ht="74.25" customHeight="1" x14ac:dyDescent="0.25">
      <c r="B618" s="200"/>
      <c r="C618" s="200"/>
      <c r="D618" s="200"/>
      <c r="E618" s="200"/>
    </row>
    <row r="619" spans="2:5" ht="74.25" customHeight="1" x14ac:dyDescent="0.25">
      <c r="B619" s="200"/>
      <c r="C619" s="200"/>
      <c r="D619" s="200"/>
      <c r="E619" s="200"/>
    </row>
    <row r="620" spans="2:5" ht="74.25" customHeight="1" x14ac:dyDescent="0.25">
      <c r="B620" s="200"/>
      <c r="C620" s="200"/>
      <c r="D620" s="200"/>
      <c r="E620" s="200"/>
    </row>
    <row r="621" spans="2:5" ht="74.25" customHeight="1" x14ac:dyDescent="0.25">
      <c r="B621" s="200"/>
      <c r="C621" s="200"/>
      <c r="D621" s="200"/>
      <c r="E621" s="200"/>
    </row>
    <row r="622" spans="2:5" ht="74.25" customHeight="1" x14ac:dyDescent="0.25">
      <c r="B622" s="200"/>
      <c r="C622" s="200"/>
      <c r="D622" s="200"/>
      <c r="E622" s="200"/>
    </row>
    <row r="623" spans="2:5" ht="74.25" customHeight="1" x14ac:dyDescent="0.25">
      <c r="B623" s="200"/>
      <c r="C623" s="200"/>
      <c r="D623" s="200"/>
      <c r="E623" s="200"/>
    </row>
    <row r="624" spans="2:5" ht="74.25" customHeight="1" x14ac:dyDescent="0.25">
      <c r="B624" s="200"/>
      <c r="C624" s="200"/>
      <c r="D624" s="200"/>
      <c r="E624" s="200"/>
    </row>
    <row r="625" spans="2:5" ht="74.25" customHeight="1" x14ac:dyDescent="0.25">
      <c r="B625" s="200"/>
      <c r="C625" s="200"/>
      <c r="D625" s="200"/>
      <c r="E625" s="200"/>
    </row>
    <row r="626" spans="2:5" ht="74.25" customHeight="1" x14ac:dyDescent="0.25">
      <c r="B626" s="200"/>
      <c r="C626" s="200"/>
      <c r="D626" s="200"/>
      <c r="E626" s="200"/>
    </row>
    <row r="627" spans="2:5" ht="74.25" customHeight="1" x14ac:dyDescent="0.25">
      <c r="B627" s="200"/>
      <c r="C627" s="200"/>
      <c r="D627" s="200"/>
      <c r="E627" s="200"/>
    </row>
    <row r="628" spans="2:5" ht="74.25" customHeight="1" x14ac:dyDescent="0.25">
      <c r="B628" s="200"/>
      <c r="C628" s="200"/>
      <c r="D628" s="200"/>
      <c r="E628" s="200"/>
    </row>
    <row r="629" spans="2:5" ht="74.25" customHeight="1" x14ac:dyDescent="0.25">
      <c r="B629" s="200"/>
      <c r="C629" s="200"/>
      <c r="D629" s="200"/>
      <c r="E629" s="200"/>
    </row>
    <row r="630" spans="2:5" ht="74.25" customHeight="1" x14ac:dyDescent="0.25">
      <c r="B630" s="200"/>
      <c r="C630" s="200"/>
      <c r="D630" s="200"/>
      <c r="E630" s="200"/>
    </row>
    <row r="631" spans="2:5" ht="74.25" customHeight="1" x14ac:dyDescent="0.25">
      <c r="B631" s="200"/>
      <c r="C631" s="200"/>
      <c r="D631" s="200"/>
      <c r="E631" s="200"/>
    </row>
    <row r="632" spans="2:5" ht="74.25" customHeight="1" x14ac:dyDescent="0.25">
      <c r="B632" s="200"/>
      <c r="C632" s="200"/>
      <c r="D632" s="200"/>
      <c r="E632" s="200"/>
    </row>
    <row r="633" spans="2:5" ht="74.25" customHeight="1" x14ac:dyDescent="0.25">
      <c r="B633" s="200"/>
      <c r="C633" s="200"/>
      <c r="D633" s="200"/>
      <c r="E633" s="200"/>
    </row>
    <row r="634" spans="2:5" ht="74.25" customHeight="1" x14ac:dyDescent="0.25">
      <c r="B634" s="200"/>
      <c r="C634" s="200"/>
      <c r="D634" s="200"/>
      <c r="E634" s="200"/>
    </row>
    <row r="635" spans="2:5" ht="74.25" customHeight="1" x14ac:dyDescent="0.25">
      <c r="B635" s="200"/>
      <c r="C635" s="200"/>
      <c r="D635" s="200"/>
      <c r="E635" s="200"/>
    </row>
    <row r="636" spans="2:5" ht="74.25" customHeight="1" x14ac:dyDescent="0.25">
      <c r="B636" s="200"/>
      <c r="C636" s="200"/>
      <c r="D636" s="200"/>
      <c r="E636" s="200"/>
    </row>
    <row r="637" spans="2:5" ht="74.25" customHeight="1" x14ac:dyDescent="0.25">
      <c r="B637" s="200"/>
      <c r="C637" s="200"/>
      <c r="D637" s="200"/>
      <c r="E637" s="200"/>
    </row>
    <row r="638" spans="2:5" ht="74.25" customHeight="1" x14ac:dyDescent="0.25">
      <c r="B638" s="200"/>
      <c r="C638" s="200"/>
      <c r="D638" s="200"/>
      <c r="E638" s="200"/>
    </row>
    <row r="639" spans="2:5" ht="74.25" customHeight="1" x14ac:dyDescent="0.25">
      <c r="B639" s="200"/>
      <c r="C639" s="200"/>
      <c r="D639" s="200"/>
      <c r="E639" s="200"/>
    </row>
    <row r="640" spans="2:5" ht="74.25" customHeight="1" x14ac:dyDescent="0.25">
      <c r="B640" s="200"/>
      <c r="C640" s="200"/>
      <c r="D640" s="200"/>
      <c r="E640" s="200"/>
    </row>
    <row r="641" spans="2:5" ht="74.25" customHeight="1" x14ac:dyDescent="0.25">
      <c r="B641" s="200"/>
      <c r="C641" s="200"/>
      <c r="D641" s="200"/>
      <c r="E641" s="200"/>
    </row>
    <row r="642" spans="2:5" ht="74.25" customHeight="1" x14ac:dyDescent="0.25">
      <c r="B642" s="200"/>
      <c r="C642" s="200"/>
      <c r="D642" s="200"/>
      <c r="E642" s="200"/>
    </row>
    <row r="643" spans="2:5" ht="74.25" customHeight="1" x14ac:dyDescent="0.25">
      <c r="B643" s="200"/>
      <c r="C643" s="200"/>
      <c r="D643" s="200"/>
      <c r="E643" s="200"/>
    </row>
    <row r="644" spans="2:5" ht="74.25" customHeight="1" x14ac:dyDescent="0.25">
      <c r="B644" s="200"/>
      <c r="C644" s="200"/>
      <c r="D644" s="200"/>
      <c r="E644" s="200"/>
    </row>
    <row r="645" spans="2:5" ht="74.25" customHeight="1" x14ac:dyDescent="0.25">
      <c r="B645" s="200"/>
      <c r="C645" s="200"/>
      <c r="D645" s="200"/>
      <c r="E645" s="200"/>
    </row>
    <row r="646" spans="2:5" ht="74.25" customHeight="1" x14ac:dyDescent="0.25">
      <c r="B646" s="200"/>
      <c r="C646" s="200"/>
      <c r="D646" s="200"/>
      <c r="E646" s="200"/>
    </row>
    <row r="647" spans="2:5" ht="74.25" customHeight="1" x14ac:dyDescent="0.25">
      <c r="B647" s="200"/>
      <c r="C647" s="200"/>
      <c r="D647" s="200"/>
      <c r="E647" s="200"/>
    </row>
    <row r="648" spans="2:5" ht="74.25" customHeight="1" x14ac:dyDescent="0.25">
      <c r="B648" s="200"/>
      <c r="C648" s="200"/>
      <c r="D648" s="200"/>
      <c r="E648" s="200"/>
    </row>
    <row r="649" spans="2:5" ht="74.25" customHeight="1" x14ac:dyDescent="0.25">
      <c r="B649" s="200"/>
      <c r="C649" s="200"/>
      <c r="D649" s="200"/>
      <c r="E649" s="200"/>
    </row>
    <row r="650" spans="2:5" ht="74.25" customHeight="1" x14ac:dyDescent="0.25">
      <c r="B650" s="200"/>
      <c r="C650" s="200"/>
      <c r="D650" s="200"/>
      <c r="E650" s="200"/>
    </row>
    <row r="651" spans="2:5" ht="74.25" customHeight="1" x14ac:dyDescent="0.25">
      <c r="B651" s="200"/>
      <c r="C651" s="200"/>
      <c r="D651" s="200"/>
      <c r="E651" s="200"/>
    </row>
    <row r="652" spans="2:5" ht="74.25" customHeight="1" x14ac:dyDescent="0.25">
      <c r="B652" s="200"/>
      <c r="C652" s="200"/>
      <c r="D652" s="200"/>
      <c r="E652" s="200"/>
    </row>
    <row r="653" spans="2:5" ht="74.25" customHeight="1" x14ac:dyDescent="0.25">
      <c r="B653" s="200"/>
      <c r="C653" s="200"/>
      <c r="D653" s="200"/>
      <c r="E653" s="200"/>
    </row>
    <row r="654" spans="2:5" ht="74.25" customHeight="1" x14ac:dyDescent="0.25">
      <c r="B654" s="200"/>
      <c r="C654" s="200"/>
      <c r="D654" s="200"/>
      <c r="E654" s="200"/>
    </row>
    <row r="655" spans="2:5" ht="74.25" customHeight="1" x14ac:dyDescent="0.25">
      <c r="B655" s="200"/>
      <c r="C655" s="200"/>
      <c r="D655" s="200"/>
      <c r="E655" s="200"/>
    </row>
    <row r="656" spans="2:5" ht="74.25" customHeight="1" x14ac:dyDescent="0.25">
      <c r="B656" s="200"/>
      <c r="C656" s="200"/>
      <c r="D656" s="200"/>
      <c r="E656" s="200"/>
    </row>
    <row r="657" spans="2:5" ht="74.25" customHeight="1" x14ac:dyDescent="0.25">
      <c r="B657" s="200"/>
      <c r="C657" s="200"/>
      <c r="D657" s="200"/>
      <c r="E657" s="200"/>
    </row>
    <row r="658" spans="2:5" ht="74.25" customHeight="1" x14ac:dyDescent="0.25">
      <c r="B658" s="200"/>
      <c r="C658" s="200"/>
      <c r="D658" s="200"/>
      <c r="E658" s="200"/>
    </row>
    <row r="659" spans="2:5" ht="74.25" customHeight="1" x14ac:dyDescent="0.25">
      <c r="B659" s="200"/>
      <c r="C659" s="200"/>
      <c r="D659" s="200"/>
      <c r="E659" s="200"/>
    </row>
    <row r="660" spans="2:5" ht="74.25" customHeight="1" x14ac:dyDescent="0.25">
      <c r="B660" s="200"/>
      <c r="C660" s="200"/>
      <c r="D660" s="200"/>
      <c r="E660" s="200"/>
    </row>
    <row r="661" spans="2:5" ht="74.25" customHeight="1" x14ac:dyDescent="0.25">
      <c r="B661" s="200"/>
      <c r="C661" s="200"/>
      <c r="D661" s="200"/>
      <c r="E661" s="200"/>
    </row>
    <row r="662" spans="2:5" ht="74.25" customHeight="1" x14ac:dyDescent="0.25">
      <c r="B662" s="200"/>
      <c r="C662" s="200"/>
      <c r="D662" s="200"/>
      <c r="E662" s="200"/>
    </row>
    <row r="663" spans="2:5" ht="74.25" customHeight="1" x14ac:dyDescent="0.25">
      <c r="B663" s="200"/>
      <c r="C663" s="200"/>
      <c r="D663" s="200"/>
      <c r="E663" s="200"/>
    </row>
    <row r="664" spans="2:5" ht="74.25" customHeight="1" x14ac:dyDescent="0.25">
      <c r="B664" s="200"/>
      <c r="C664" s="200"/>
      <c r="D664" s="200"/>
      <c r="E664" s="200"/>
    </row>
    <row r="665" spans="2:5" ht="74.25" customHeight="1" x14ac:dyDescent="0.25">
      <c r="B665" s="200"/>
      <c r="C665" s="200"/>
      <c r="D665" s="200"/>
      <c r="E665" s="200"/>
    </row>
    <row r="666" spans="2:5" ht="74.25" customHeight="1" x14ac:dyDescent="0.25">
      <c r="B666" s="200"/>
      <c r="C666" s="200"/>
      <c r="D666" s="200"/>
      <c r="E666" s="200"/>
    </row>
    <row r="667" spans="2:5" ht="74.25" customHeight="1" x14ac:dyDescent="0.25">
      <c r="B667" s="200"/>
      <c r="C667" s="200"/>
      <c r="D667" s="200"/>
      <c r="E667" s="200"/>
    </row>
    <row r="668" spans="2:5" ht="74.25" customHeight="1" x14ac:dyDescent="0.25">
      <c r="B668" s="200"/>
      <c r="C668" s="200"/>
      <c r="D668" s="200"/>
      <c r="E668" s="200"/>
    </row>
    <row r="669" spans="2:5" ht="74.25" customHeight="1" x14ac:dyDescent="0.25">
      <c r="B669" s="200"/>
      <c r="C669" s="200"/>
      <c r="D669" s="200"/>
      <c r="E669" s="200"/>
    </row>
    <row r="670" spans="2:5" ht="74.25" customHeight="1" x14ac:dyDescent="0.25">
      <c r="B670" s="200"/>
      <c r="C670" s="200"/>
      <c r="D670" s="200"/>
      <c r="E670" s="200"/>
    </row>
    <row r="671" spans="2:5" ht="74.25" customHeight="1" x14ac:dyDescent="0.25">
      <c r="B671" s="200"/>
      <c r="C671" s="200"/>
      <c r="D671" s="200"/>
      <c r="E671" s="200"/>
    </row>
    <row r="672" spans="2:5" ht="74.25" customHeight="1" x14ac:dyDescent="0.25">
      <c r="B672" s="200"/>
      <c r="C672" s="200"/>
      <c r="D672" s="200"/>
      <c r="E672" s="200"/>
    </row>
    <row r="673" spans="2:5" ht="74.25" customHeight="1" x14ac:dyDescent="0.25">
      <c r="B673" s="200"/>
      <c r="C673" s="200"/>
      <c r="D673" s="200"/>
      <c r="E673" s="200"/>
    </row>
    <row r="674" spans="2:5" ht="74.25" customHeight="1" x14ac:dyDescent="0.25">
      <c r="B674" s="200"/>
      <c r="C674" s="200"/>
      <c r="D674" s="200"/>
      <c r="E674" s="200"/>
    </row>
    <row r="675" spans="2:5" ht="74.25" customHeight="1" x14ac:dyDescent="0.25">
      <c r="B675" s="200"/>
      <c r="C675" s="200"/>
      <c r="D675" s="200"/>
      <c r="E675" s="200"/>
    </row>
    <row r="676" spans="2:5" ht="74.25" customHeight="1" x14ac:dyDescent="0.25">
      <c r="B676" s="200"/>
      <c r="C676" s="200"/>
      <c r="D676" s="200"/>
      <c r="E676" s="200"/>
    </row>
    <row r="677" spans="2:5" ht="74.25" customHeight="1" x14ac:dyDescent="0.25">
      <c r="B677" s="200"/>
      <c r="C677" s="200"/>
      <c r="D677" s="200"/>
      <c r="E677" s="200"/>
    </row>
    <row r="678" spans="2:5" ht="74.25" customHeight="1" x14ac:dyDescent="0.25">
      <c r="B678" s="200"/>
      <c r="C678" s="200"/>
      <c r="D678" s="200"/>
      <c r="E678" s="200"/>
    </row>
    <row r="679" spans="2:5" ht="74.25" customHeight="1" x14ac:dyDescent="0.25">
      <c r="B679" s="200"/>
      <c r="C679" s="200"/>
      <c r="D679" s="200"/>
      <c r="E679" s="200"/>
    </row>
    <row r="680" spans="2:5" ht="74.25" customHeight="1" x14ac:dyDescent="0.25">
      <c r="B680" s="200"/>
      <c r="C680" s="200"/>
      <c r="D680" s="200"/>
      <c r="E680" s="200"/>
    </row>
    <row r="681" spans="2:5" ht="74.25" customHeight="1" x14ac:dyDescent="0.25">
      <c r="B681" s="200"/>
      <c r="C681" s="200"/>
      <c r="D681" s="200"/>
      <c r="E681" s="200"/>
    </row>
    <row r="682" spans="2:5" ht="74.25" customHeight="1" x14ac:dyDescent="0.25">
      <c r="B682" s="200"/>
      <c r="C682" s="200"/>
      <c r="D682" s="200"/>
      <c r="E682" s="200"/>
    </row>
    <row r="683" spans="2:5" ht="74.25" customHeight="1" x14ac:dyDescent="0.25">
      <c r="B683" s="200"/>
      <c r="C683" s="200"/>
      <c r="D683" s="200"/>
      <c r="E683" s="200"/>
    </row>
    <row r="684" spans="2:5" ht="74.25" customHeight="1" x14ac:dyDescent="0.25">
      <c r="B684" s="200"/>
      <c r="C684" s="200"/>
      <c r="D684" s="200"/>
      <c r="E684" s="200"/>
    </row>
    <row r="685" spans="2:5" ht="74.25" customHeight="1" x14ac:dyDescent="0.25">
      <c r="B685" s="200"/>
      <c r="C685" s="200"/>
      <c r="D685" s="200"/>
      <c r="E685" s="200"/>
    </row>
    <row r="686" spans="2:5" ht="74.25" customHeight="1" x14ac:dyDescent="0.25">
      <c r="B686" s="200"/>
      <c r="C686" s="200"/>
      <c r="D686" s="200"/>
      <c r="E686" s="200"/>
    </row>
    <row r="687" spans="2:5" ht="74.25" customHeight="1" x14ac:dyDescent="0.25">
      <c r="B687" s="200"/>
      <c r="C687" s="200"/>
      <c r="D687" s="200"/>
      <c r="E687" s="200"/>
    </row>
    <row r="688" spans="2:5" ht="74.25" customHeight="1" x14ac:dyDescent="0.25">
      <c r="B688" s="200"/>
      <c r="C688" s="200"/>
      <c r="D688" s="200"/>
      <c r="E688" s="200"/>
    </row>
    <row r="689" spans="2:5" ht="74.25" customHeight="1" x14ac:dyDescent="0.25">
      <c r="B689" s="200"/>
      <c r="C689" s="200"/>
      <c r="D689" s="200"/>
      <c r="E689" s="200"/>
    </row>
    <row r="690" spans="2:5" ht="74.25" customHeight="1" x14ac:dyDescent="0.25">
      <c r="B690" s="200"/>
      <c r="C690" s="200"/>
      <c r="D690" s="200"/>
      <c r="E690" s="200"/>
    </row>
    <row r="691" spans="2:5" ht="74.25" customHeight="1" x14ac:dyDescent="0.25">
      <c r="B691" s="200"/>
      <c r="C691" s="200"/>
      <c r="D691" s="200"/>
      <c r="E691" s="200"/>
    </row>
    <row r="692" spans="2:5" ht="74.25" customHeight="1" x14ac:dyDescent="0.25">
      <c r="B692" s="200"/>
      <c r="C692" s="200"/>
      <c r="D692" s="200"/>
      <c r="E692" s="200"/>
    </row>
    <row r="693" spans="2:5" ht="74.25" customHeight="1" x14ac:dyDescent="0.25">
      <c r="B693" s="200"/>
      <c r="C693" s="200"/>
      <c r="D693" s="200"/>
      <c r="E693" s="200"/>
    </row>
    <row r="694" spans="2:5" ht="74.25" customHeight="1" x14ac:dyDescent="0.25">
      <c r="B694" s="200"/>
      <c r="C694" s="200"/>
      <c r="D694" s="200"/>
      <c r="E694" s="200"/>
    </row>
    <row r="695" spans="2:5" ht="74.25" customHeight="1" x14ac:dyDescent="0.25">
      <c r="B695" s="200"/>
      <c r="C695" s="200"/>
      <c r="D695" s="200"/>
      <c r="E695" s="200"/>
    </row>
    <row r="696" spans="2:5" ht="74.25" customHeight="1" x14ac:dyDescent="0.25">
      <c r="B696" s="200"/>
      <c r="C696" s="200"/>
      <c r="D696" s="200"/>
      <c r="E696" s="200"/>
    </row>
    <row r="697" spans="2:5" ht="74.25" customHeight="1" x14ac:dyDescent="0.25">
      <c r="B697" s="200"/>
      <c r="C697" s="200"/>
      <c r="D697" s="200"/>
      <c r="E697" s="200"/>
    </row>
    <row r="698" spans="2:5" ht="74.25" customHeight="1" x14ac:dyDescent="0.25">
      <c r="B698" s="200"/>
      <c r="C698" s="200"/>
      <c r="D698" s="200"/>
      <c r="E698" s="200"/>
    </row>
    <row r="699" spans="2:5" ht="74.25" customHeight="1" x14ac:dyDescent="0.25">
      <c r="B699" s="200"/>
      <c r="C699" s="200"/>
      <c r="D699" s="200"/>
      <c r="E699" s="200"/>
    </row>
    <row r="700" spans="2:5" ht="74.25" customHeight="1" x14ac:dyDescent="0.25">
      <c r="B700" s="200"/>
      <c r="C700" s="200"/>
      <c r="D700" s="200"/>
      <c r="E700" s="200"/>
    </row>
    <row r="701" spans="2:5" ht="74.25" customHeight="1" x14ac:dyDescent="0.25">
      <c r="B701" s="200"/>
      <c r="C701" s="200"/>
      <c r="D701" s="200"/>
      <c r="E701" s="200"/>
    </row>
    <row r="702" spans="2:5" ht="74.25" customHeight="1" x14ac:dyDescent="0.25">
      <c r="B702" s="200"/>
      <c r="C702" s="200"/>
      <c r="D702" s="200"/>
      <c r="E702" s="200"/>
    </row>
    <row r="703" spans="2:5" ht="74.25" customHeight="1" x14ac:dyDescent="0.25">
      <c r="B703" s="200"/>
      <c r="C703" s="200"/>
      <c r="D703" s="200"/>
      <c r="E703" s="200"/>
    </row>
    <row r="704" spans="2:5" ht="74.25" customHeight="1" x14ac:dyDescent="0.25">
      <c r="B704" s="200"/>
      <c r="C704" s="200"/>
      <c r="D704" s="200"/>
      <c r="E704" s="200"/>
    </row>
    <row r="705" spans="2:5" ht="74.25" customHeight="1" x14ac:dyDescent="0.25">
      <c r="B705" s="200"/>
      <c r="C705" s="200"/>
      <c r="D705" s="200"/>
      <c r="E705" s="200"/>
    </row>
    <row r="706" spans="2:5" ht="74.25" customHeight="1" x14ac:dyDescent="0.25">
      <c r="B706" s="200"/>
      <c r="C706" s="200"/>
      <c r="D706" s="200"/>
      <c r="E706" s="200"/>
    </row>
    <row r="707" spans="2:5" ht="74.25" customHeight="1" x14ac:dyDescent="0.25">
      <c r="B707" s="200"/>
      <c r="C707" s="200"/>
      <c r="D707" s="200"/>
      <c r="E707" s="200"/>
    </row>
    <row r="708" spans="2:5" ht="74.25" customHeight="1" x14ac:dyDescent="0.25">
      <c r="B708" s="200"/>
      <c r="C708" s="200"/>
      <c r="D708" s="200"/>
      <c r="E708" s="200"/>
    </row>
    <row r="709" spans="2:5" ht="74.25" customHeight="1" x14ac:dyDescent="0.25">
      <c r="B709" s="200"/>
      <c r="C709" s="200"/>
      <c r="D709" s="200"/>
      <c r="E709" s="200"/>
    </row>
    <row r="710" spans="2:5" ht="74.25" customHeight="1" x14ac:dyDescent="0.25">
      <c r="B710" s="200"/>
      <c r="C710" s="200"/>
      <c r="D710" s="200"/>
      <c r="E710" s="200"/>
    </row>
    <row r="711" spans="2:5" ht="74.25" customHeight="1" x14ac:dyDescent="0.25">
      <c r="B711" s="200"/>
      <c r="C711" s="200"/>
      <c r="D711" s="200"/>
      <c r="E711" s="200"/>
    </row>
    <row r="712" spans="2:5" ht="74.25" customHeight="1" x14ac:dyDescent="0.25">
      <c r="B712" s="200"/>
      <c r="C712" s="200"/>
      <c r="D712" s="200"/>
      <c r="E712" s="200"/>
    </row>
    <row r="713" spans="2:5" ht="74.25" customHeight="1" x14ac:dyDescent="0.25">
      <c r="B713" s="200"/>
      <c r="C713" s="200"/>
      <c r="D713" s="200"/>
      <c r="E713" s="200"/>
    </row>
    <row r="714" spans="2:5" ht="74.25" customHeight="1" x14ac:dyDescent="0.25">
      <c r="B714" s="200"/>
      <c r="C714" s="200"/>
      <c r="D714" s="200"/>
      <c r="E714" s="200"/>
    </row>
    <row r="715" spans="2:5" ht="74.25" customHeight="1" x14ac:dyDescent="0.25">
      <c r="B715" s="200"/>
      <c r="C715" s="200"/>
      <c r="D715" s="200"/>
      <c r="E715" s="200"/>
    </row>
    <row r="716" spans="2:5" ht="74.25" customHeight="1" x14ac:dyDescent="0.25">
      <c r="B716" s="200"/>
      <c r="C716" s="200"/>
      <c r="D716" s="200"/>
      <c r="E716" s="200"/>
    </row>
    <row r="717" spans="2:5" ht="74.25" customHeight="1" x14ac:dyDescent="0.25">
      <c r="B717" s="200"/>
      <c r="C717" s="200"/>
      <c r="D717" s="200"/>
      <c r="E717" s="200"/>
    </row>
    <row r="718" spans="2:5" ht="74.25" customHeight="1" x14ac:dyDescent="0.25">
      <c r="B718" s="200"/>
      <c r="C718" s="200"/>
      <c r="D718" s="200"/>
      <c r="E718" s="200"/>
    </row>
    <row r="719" spans="2:5" ht="74.25" customHeight="1" x14ac:dyDescent="0.25">
      <c r="B719" s="200"/>
      <c r="C719" s="200"/>
      <c r="D719" s="200"/>
      <c r="E719" s="200"/>
    </row>
    <row r="720" spans="2:5" ht="74.25" customHeight="1" x14ac:dyDescent="0.25">
      <c r="B720" s="200"/>
      <c r="C720" s="200"/>
      <c r="D720" s="200"/>
      <c r="E720" s="200"/>
    </row>
    <row r="721" spans="2:5" ht="74.25" customHeight="1" x14ac:dyDescent="0.25">
      <c r="B721" s="200"/>
      <c r="C721" s="200"/>
      <c r="D721" s="200"/>
      <c r="E721" s="200"/>
    </row>
    <row r="722" spans="2:5" ht="74.25" customHeight="1" x14ac:dyDescent="0.25">
      <c r="B722" s="200"/>
      <c r="C722" s="200"/>
      <c r="D722" s="200"/>
      <c r="E722" s="200"/>
    </row>
    <row r="723" spans="2:5" ht="74.25" customHeight="1" x14ac:dyDescent="0.25">
      <c r="B723" s="200"/>
      <c r="C723" s="200"/>
      <c r="D723" s="200"/>
      <c r="E723" s="200"/>
    </row>
    <row r="724" spans="2:5" ht="74.25" customHeight="1" x14ac:dyDescent="0.25">
      <c r="B724" s="200"/>
      <c r="C724" s="200"/>
      <c r="D724" s="200"/>
      <c r="E724" s="200"/>
    </row>
    <row r="725" spans="2:5" ht="74.25" customHeight="1" x14ac:dyDescent="0.25">
      <c r="B725" s="200"/>
      <c r="C725" s="200"/>
      <c r="D725" s="200"/>
      <c r="E725" s="200"/>
    </row>
    <row r="726" spans="2:5" ht="74.25" customHeight="1" x14ac:dyDescent="0.25">
      <c r="B726" s="200"/>
      <c r="C726" s="200"/>
      <c r="D726" s="200"/>
      <c r="E726" s="200"/>
    </row>
    <row r="727" spans="2:5" ht="74.25" customHeight="1" x14ac:dyDescent="0.25">
      <c r="B727" s="200"/>
      <c r="C727" s="200"/>
      <c r="D727" s="200"/>
      <c r="E727" s="200"/>
    </row>
    <row r="728" spans="2:5" ht="74.25" customHeight="1" x14ac:dyDescent="0.25">
      <c r="B728" s="200"/>
      <c r="C728" s="200"/>
      <c r="D728" s="200"/>
      <c r="E728" s="200"/>
    </row>
    <row r="729" spans="2:5" ht="74.25" customHeight="1" x14ac:dyDescent="0.25">
      <c r="B729" s="200"/>
      <c r="C729" s="200"/>
      <c r="D729" s="200"/>
      <c r="E729" s="200"/>
    </row>
    <row r="730" spans="2:5" ht="74.25" customHeight="1" x14ac:dyDescent="0.25">
      <c r="B730" s="200"/>
      <c r="C730" s="200"/>
      <c r="D730" s="200"/>
      <c r="E730" s="200"/>
    </row>
    <row r="731" spans="2:5" ht="74.25" customHeight="1" x14ac:dyDescent="0.25">
      <c r="B731" s="200"/>
      <c r="C731" s="200"/>
      <c r="D731" s="200"/>
      <c r="E731" s="200"/>
    </row>
    <row r="732" spans="2:5" ht="74.25" customHeight="1" x14ac:dyDescent="0.25">
      <c r="B732" s="200"/>
      <c r="C732" s="200"/>
      <c r="D732" s="200"/>
      <c r="E732" s="200"/>
    </row>
    <row r="733" spans="2:5" ht="74.25" customHeight="1" x14ac:dyDescent="0.25">
      <c r="B733" s="200"/>
      <c r="C733" s="200"/>
      <c r="D733" s="200"/>
      <c r="E733" s="200"/>
    </row>
    <row r="734" spans="2:5" ht="74.25" customHeight="1" x14ac:dyDescent="0.25">
      <c r="B734" s="200"/>
      <c r="C734" s="200"/>
      <c r="D734" s="200"/>
      <c r="E734" s="200"/>
    </row>
    <row r="735" spans="2:5" ht="74.25" customHeight="1" x14ac:dyDescent="0.25">
      <c r="B735" s="200"/>
      <c r="C735" s="200"/>
      <c r="D735" s="200"/>
      <c r="E735" s="200"/>
    </row>
    <row r="736" spans="2:5" ht="74.25" customHeight="1" x14ac:dyDescent="0.25">
      <c r="B736" s="200"/>
      <c r="C736" s="200"/>
      <c r="D736" s="200"/>
      <c r="E736" s="200"/>
    </row>
    <row r="737" spans="2:5" ht="74.25" customHeight="1" x14ac:dyDescent="0.25">
      <c r="B737" s="200"/>
      <c r="C737" s="200"/>
      <c r="D737" s="200"/>
      <c r="E737" s="200"/>
    </row>
    <row r="738" spans="2:5" ht="74.25" customHeight="1" x14ac:dyDescent="0.25">
      <c r="B738" s="200"/>
      <c r="C738" s="200"/>
      <c r="D738" s="200"/>
      <c r="E738" s="200"/>
    </row>
    <row r="739" spans="2:5" ht="74.25" customHeight="1" x14ac:dyDescent="0.25">
      <c r="B739" s="200"/>
      <c r="C739" s="200"/>
      <c r="D739" s="200"/>
      <c r="E739" s="200"/>
    </row>
    <row r="740" spans="2:5" ht="74.25" customHeight="1" x14ac:dyDescent="0.25">
      <c r="B740" s="200"/>
      <c r="C740" s="200"/>
      <c r="D740" s="200"/>
      <c r="E740" s="200"/>
    </row>
    <row r="741" spans="2:5" ht="74.25" customHeight="1" x14ac:dyDescent="0.25">
      <c r="B741" s="200"/>
      <c r="C741" s="200"/>
      <c r="D741" s="200"/>
      <c r="E741" s="200"/>
    </row>
    <row r="742" spans="2:5" ht="74.25" customHeight="1" x14ac:dyDescent="0.25">
      <c r="B742" s="200"/>
      <c r="C742" s="200"/>
      <c r="D742" s="200"/>
      <c r="E742" s="200"/>
    </row>
    <row r="743" spans="2:5" ht="74.25" customHeight="1" x14ac:dyDescent="0.25">
      <c r="B743" s="200"/>
      <c r="C743" s="200"/>
      <c r="D743" s="200"/>
      <c r="E743" s="200"/>
    </row>
    <row r="744" spans="2:5" ht="74.25" customHeight="1" x14ac:dyDescent="0.25">
      <c r="B744" s="200"/>
      <c r="C744" s="200"/>
      <c r="D744" s="200"/>
      <c r="E744" s="200"/>
    </row>
    <row r="745" spans="2:5" ht="74.25" customHeight="1" x14ac:dyDescent="0.25">
      <c r="B745" s="200"/>
      <c r="C745" s="200"/>
      <c r="D745" s="200"/>
      <c r="E745" s="200"/>
    </row>
    <row r="746" spans="2:5" ht="74.25" customHeight="1" x14ac:dyDescent="0.25">
      <c r="B746" s="200"/>
      <c r="C746" s="200"/>
      <c r="D746" s="200"/>
      <c r="E746" s="200"/>
    </row>
    <row r="747" spans="2:5" ht="74.25" customHeight="1" x14ac:dyDescent="0.25">
      <c r="B747" s="200"/>
      <c r="C747" s="200"/>
      <c r="D747" s="200"/>
      <c r="E747" s="200"/>
    </row>
    <row r="748" spans="2:5" ht="74.25" customHeight="1" x14ac:dyDescent="0.25">
      <c r="B748" s="200"/>
      <c r="C748" s="200"/>
      <c r="D748" s="200"/>
      <c r="E748" s="200"/>
    </row>
    <row r="749" spans="2:5" ht="74.25" customHeight="1" x14ac:dyDescent="0.25">
      <c r="B749" s="200"/>
      <c r="C749" s="200"/>
      <c r="D749" s="200"/>
      <c r="E749" s="200"/>
    </row>
    <row r="750" spans="2:5" ht="74.25" customHeight="1" x14ac:dyDescent="0.25">
      <c r="B750" s="200"/>
      <c r="C750" s="200"/>
      <c r="D750" s="200"/>
      <c r="E750" s="200"/>
    </row>
    <row r="751" spans="2:5" ht="74.25" customHeight="1" x14ac:dyDescent="0.25">
      <c r="B751" s="200"/>
      <c r="C751" s="200"/>
      <c r="D751" s="200"/>
      <c r="E751" s="200"/>
    </row>
    <row r="752" spans="2:5" ht="74.25" customHeight="1" x14ac:dyDescent="0.25">
      <c r="B752" s="200"/>
      <c r="C752" s="200"/>
      <c r="D752" s="200"/>
      <c r="E752" s="200"/>
    </row>
    <row r="753" spans="2:5" ht="74.25" customHeight="1" x14ac:dyDescent="0.25">
      <c r="B753" s="200"/>
      <c r="C753" s="200"/>
      <c r="D753" s="200"/>
      <c r="E753" s="200"/>
    </row>
    <row r="754" spans="2:5" ht="74.25" customHeight="1" x14ac:dyDescent="0.25">
      <c r="B754" s="200"/>
      <c r="C754" s="200"/>
      <c r="D754" s="200"/>
      <c r="E754" s="200"/>
    </row>
    <row r="755" spans="2:5" ht="74.25" customHeight="1" x14ac:dyDescent="0.25">
      <c r="B755" s="200"/>
      <c r="C755" s="200"/>
      <c r="D755" s="200"/>
      <c r="E755" s="200"/>
    </row>
    <row r="756" spans="2:5" ht="74.25" customHeight="1" x14ac:dyDescent="0.25">
      <c r="B756" s="200"/>
      <c r="C756" s="200"/>
      <c r="D756" s="200"/>
      <c r="E756" s="200"/>
    </row>
    <row r="757" spans="2:5" ht="74.25" customHeight="1" x14ac:dyDescent="0.25">
      <c r="B757" s="200"/>
      <c r="C757" s="200"/>
      <c r="D757" s="200"/>
      <c r="E757" s="200"/>
    </row>
    <row r="758" spans="2:5" ht="74.25" customHeight="1" x14ac:dyDescent="0.25">
      <c r="B758" s="200"/>
      <c r="C758" s="200"/>
      <c r="D758" s="200"/>
      <c r="E758" s="200"/>
    </row>
    <row r="759" spans="2:5" ht="74.25" customHeight="1" x14ac:dyDescent="0.25">
      <c r="B759" s="200"/>
      <c r="C759" s="200"/>
      <c r="D759" s="200"/>
      <c r="E759" s="200"/>
    </row>
    <row r="760" spans="2:5" ht="74.25" customHeight="1" x14ac:dyDescent="0.25">
      <c r="B760" s="200"/>
      <c r="C760" s="200"/>
      <c r="D760" s="200"/>
      <c r="E760" s="200"/>
    </row>
    <row r="761" spans="2:5" ht="74.25" customHeight="1" x14ac:dyDescent="0.25">
      <c r="B761" s="200"/>
      <c r="C761" s="200"/>
      <c r="D761" s="200"/>
      <c r="E761" s="200"/>
    </row>
    <row r="762" spans="2:5" ht="74.25" customHeight="1" x14ac:dyDescent="0.25">
      <c r="B762" s="200"/>
      <c r="C762" s="200"/>
      <c r="D762" s="200"/>
      <c r="E762" s="200"/>
    </row>
    <row r="763" spans="2:5" ht="74.25" customHeight="1" x14ac:dyDescent="0.25">
      <c r="B763" s="200"/>
      <c r="C763" s="200"/>
      <c r="D763" s="200"/>
      <c r="E763" s="200"/>
    </row>
    <row r="764" spans="2:5" ht="74.25" customHeight="1" x14ac:dyDescent="0.25">
      <c r="B764" s="200"/>
      <c r="C764" s="200"/>
      <c r="D764" s="200"/>
      <c r="E764" s="200"/>
    </row>
    <row r="765" spans="2:5" ht="74.25" customHeight="1" x14ac:dyDescent="0.25">
      <c r="B765" s="200"/>
      <c r="C765" s="200"/>
      <c r="D765" s="200"/>
      <c r="E765" s="200"/>
    </row>
    <row r="766" spans="2:5" ht="74.25" customHeight="1" x14ac:dyDescent="0.25">
      <c r="B766" s="200"/>
      <c r="C766" s="200"/>
      <c r="D766" s="200"/>
      <c r="E766" s="200"/>
    </row>
    <row r="767" spans="2:5" ht="74.25" customHeight="1" x14ac:dyDescent="0.25">
      <c r="B767" s="200"/>
      <c r="C767" s="200"/>
      <c r="D767" s="200"/>
      <c r="E767" s="200"/>
    </row>
    <row r="768" spans="2:5" ht="74.25" customHeight="1" x14ac:dyDescent="0.25">
      <c r="B768" s="200"/>
      <c r="C768" s="200"/>
      <c r="D768" s="200"/>
      <c r="E768" s="200"/>
    </row>
    <row r="769" spans="2:5" ht="74.25" customHeight="1" x14ac:dyDescent="0.25">
      <c r="B769" s="200"/>
      <c r="C769" s="200"/>
      <c r="D769" s="200"/>
      <c r="E769" s="200"/>
    </row>
    <row r="770" spans="2:5" ht="74.25" customHeight="1" x14ac:dyDescent="0.25">
      <c r="B770" s="200"/>
      <c r="C770" s="200"/>
      <c r="D770" s="200"/>
      <c r="E770" s="200"/>
    </row>
    <row r="771" spans="2:5" ht="74.25" customHeight="1" x14ac:dyDescent="0.25">
      <c r="B771" s="200"/>
      <c r="C771" s="200"/>
      <c r="D771" s="200"/>
      <c r="E771" s="200"/>
    </row>
    <row r="772" spans="2:5" ht="74.25" customHeight="1" x14ac:dyDescent="0.25">
      <c r="B772" s="200"/>
      <c r="C772" s="200"/>
      <c r="D772" s="200"/>
      <c r="E772" s="200"/>
    </row>
    <row r="773" spans="2:5" ht="74.25" customHeight="1" x14ac:dyDescent="0.25">
      <c r="B773" s="200"/>
      <c r="C773" s="200"/>
      <c r="D773" s="200"/>
      <c r="E773" s="200"/>
    </row>
    <row r="774" spans="2:5" ht="74.25" customHeight="1" x14ac:dyDescent="0.25">
      <c r="B774" s="200"/>
      <c r="C774" s="200"/>
      <c r="D774" s="200"/>
      <c r="E774" s="200"/>
    </row>
    <row r="775" spans="2:5" ht="74.25" customHeight="1" x14ac:dyDescent="0.25">
      <c r="B775" s="200"/>
      <c r="C775" s="200"/>
      <c r="D775" s="200"/>
      <c r="E775" s="200"/>
    </row>
    <row r="776" spans="2:5" ht="74.25" customHeight="1" x14ac:dyDescent="0.25">
      <c r="B776" s="200"/>
      <c r="C776" s="200"/>
      <c r="D776" s="200"/>
      <c r="E776" s="200"/>
    </row>
    <row r="777" spans="2:5" ht="74.25" customHeight="1" x14ac:dyDescent="0.25">
      <c r="B777" s="200"/>
      <c r="C777" s="200"/>
      <c r="D777" s="200"/>
      <c r="E777" s="200"/>
    </row>
    <row r="778" spans="2:5" ht="74.25" customHeight="1" x14ac:dyDescent="0.25">
      <c r="B778" s="200"/>
      <c r="C778" s="200"/>
      <c r="D778" s="200"/>
      <c r="E778" s="200"/>
    </row>
    <row r="779" spans="2:5" ht="74.25" customHeight="1" x14ac:dyDescent="0.25">
      <c r="B779" s="200"/>
      <c r="C779" s="200"/>
      <c r="D779" s="200"/>
      <c r="E779" s="200"/>
    </row>
    <row r="780" spans="2:5" ht="74.25" customHeight="1" x14ac:dyDescent="0.25">
      <c r="B780" s="200"/>
      <c r="C780" s="200"/>
      <c r="D780" s="200"/>
      <c r="E780" s="200"/>
    </row>
    <row r="781" spans="2:5" ht="74.25" customHeight="1" x14ac:dyDescent="0.25">
      <c r="B781" s="200"/>
      <c r="C781" s="200"/>
      <c r="D781" s="200"/>
      <c r="E781" s="200"/>
    </row>
    <row r="782" spans="2:5" ht="74.25" customHeight="1" x14ac:dyDescent="0.25">
      <c r="B782" s="200"/>
      <c r="C782" s="200"/>
      <c r="D782" s="200"/>
      <c r="E782" s="200"/>
    </row>
    <row r="783" spans="2:5" ht="74.25" customHeight="1" x14ac:dyDescent="0.25">
      <c r="B783" s="200"/>
      <c r="C783" s="200"/>
      <c r="D783" s="200"/>
      <c r="E783" s="200"/>
    </row>
    <row r="784" spans="2:5" ht="74.25" customHeight="1" x14ac:dyDescent="0.25">
      <c r="B784" s="200"/>
      <c r="C784" s="200"/>
      <c r="D784" s="200"/>
      <c r="E784" s="200"/>
    </row>
    <row r="785" spans="2:5" ht="74.25" customHeight="1" x14ac:dyDescent="0.25">
      <c r="B785" s="200"/>
      <c r="C785" s="200"/>
      <c r="D785" s="200"/>
      <c r="E785" s="200"/>
    </row>
    <row r="786" spans="2:5" ht="74.25" customHeight="1" x14ac:dyDescent="0.25">
      <c r="B786" s="200"/>
      <c r="C786" s="200"/>
      <c r="D786" s="200"/>
      <c r="E786" s="200"/>
    </row>
    <row r="787" spans="2:5" ht="74.25" customHeight="1" x14ac:dyDescent="0.25">
      <c r="B787" s="200"/>
      <c r="C787" s="200"/>
      <c r="D787" s="200"/>
      <c r="E787" s="200"/>
    </row>
    <row r="788" spans="2:5" ht="74.25" customHeight="1" x14ac:dyDescent="0.25">
      <c r="B788" s="200"/>
      <c r="C788" s="200"/>
      <c r="D788" s="200"/>
      <c r="E788" s="200"/>
    </row>
    <row r="789" spans="2:5" ht="74.25" customHeight="1" x14ac:dyDescent="0.25">
      <c r="B789" s="200"/>
      <c r="C789" s="200"/>
      <c r="D789" s="200"/>
      <c r="E789" s="200"/>
    </row>
    <row r="790" spans="2:5" ht="74.25" customHeight="1" x14ac:dyDescent="0.25">
      <c r="B790" s="200"/>
      <c r="C790" s="200"/>
      <c r="D790" s="200"/>
      <c r="E790" s="200"/>
    </row>
    <row r="791" spans="2:5" ht="74.25" customHeight="1" x14ac:dyDescent="0.25">
      <c r="B791" s="200"/>
      <c r="C791" s="200"/>
      <c r="D791" s="200"/>
      <c r="E791" s="200"/>
    </row>
    <row r="792" spans="2:5" ht="74.25" customHeight="1" x14ac:dyDescent="0.25">
      <c r="B792" s="200"/>
      <c r="C792" s="200"/>
      <c r="D792" s="200"/>
      <c r="E792" s="200"/>
    </row>
    <row r="793" spans="2:5" ht="74.25" customHeight="1" x14ac:dyDescent="0.25">
      <c r="B793" s="200"/>
      <c r="C793" s="200"/>
      <c r="D793" s="200"/>
      <c r="E793" s="200"/>
    </row>
    <row r="794" spans="2:5" ht="74.25" customHeight="1" x14ac:dyDescent="0.25">
      <c r="B794" s="200"/>
      <c r="C794" s="200"/>
      <c r="D794" s="200"/>
      <c r="E794" s="200"/>
    </row>
    <row r="795" spans="2:5" ht="74.25" customHeight="1" x14ac:dyDescent="0.25">
      <c r="B795" s="200"/>
      <c r="C795" s="200"/>
      <c r="D795" s="200"/>
      <c r="E795" s="200"/>
    </row>
    <row r="796" spans="2:5" ht="74.25" customHeight="1" x14ac:dyDescent="0.25">
      <c r="B796" s="200"/>
      <c r="C796" s="200"/>
      <c r="D796" s="200"/>
      <c r="E796" s="200"/>
    </row>
    <row r="797" spans="2:5" ht="74.25" customHeight="1" x14ac:dyDescent="0.25">
      <c r="B797" s="200"/>
      <c r="C797" s="200"/>
      <c r="D797" s="200"/>
      <c r="E797" s="200"/>
    </row>
    <row r="798" spans="2:5" ht="74.25" customHeight="1" x14ac:dyDescent="0.25">
      <c r="B798" s="200"/>
      <c r="C798" s="200"/>
      <c r="D798" s="200"/>
      <c r="E798" s="200"/>
    </row>
    <row r="799" spans="2:5" ht="74.25" customHeight="1" x14ac:dyDescent="0.25">
      <c r="B799" s="200"/>
      <c r="C799" s="200"/>
      <c r="D799" s="200"/>
      <c r="E799" s="200"/>
    </row>
    <row r="800" spans="2:5" ht="74.25" customHeight="1" x14ac:dyDescent="0.25">
      <c r="B800" s="200"/>
      <c r="C800" s="200"/>
      <c r="D800" s="200"/>
      <c r="E800" s="200"/>
    </row>
    <row r="801" spans="2:5" ht="74.25" customHeight="1" x14ac:dyDescent="0.25">
      <c r="B801" s="200"/>
      <c r="C801" s="200"/>
      <c r="D801" s="200"/>
      <c r="E801" s="200"/>
    </row>
    <row r="802" spans="2:5" ht="74.25" customHeight="1" x14ac:dyDescent="0.25">
      <c r="B802" s="200"/>
      <c r="C802" s="200"/>
      <c r="D802" s="200"/>
      <c r="E802" s="200"/>
    </row>
    <row r="803" spans="2:5" ht="74.25" customHeight="1" x14ac:dyDescent="0.25">
      <c r="B803" s="200"/>
      <c r="C803" s="200"/>
      <c r="D803" s="200"/>
      <c r="E803" s="200"/>
    </row>
    <row r="804" spans="2:5" ht="74.25" customHeight="1" x14ac:dyDescent="0.25">
      <c r="B804" s="200"/>
      <c r="C804" s="200"/>
      <c r="D804" s="200"/>
      <c r="E804" s="200"/>
    </row>
    <row r="805" spans="2:5" ht="74.25" customHeight="1" x14ac:dyDescent="0.25">
      <c r="B805" s="200"/>
      <c r="C805" s="200"/>
      <c r="D805" s="200"/>
      <c r="E805" s="200"/>
    </row>
    <row r="806" spans="2:5" ht="74.25" customHeight="1" x14ac:dyDescent="0.25">
      <c r="B806" s="200"/>
      <c r="C806" s="200"/>
      <c r="D806" s="200"/>
      <c r="E806" s="200"/>
    </row>
    <row r="807" spans="2:5" ht="74.25" customHeight="1" x14ac:dyDescent="0.25">
      <c r="B807" s="200"/>
      <c r="C807" s="200"/>
      <c r="D807" s="200"/>
      <c r="E807" s="200"/>
    </row>
    <row r="808" spans="2:5" ht="74.25" customHeight="1" x14ac:dyDescent="0.25">
      <c r="B808" s="200"/>
      <c r="C808" s="200"/>
      <c r="D808" s="200"/>
      <c r="E808" s="200"/>
    </row>
    <row r="809" spans="2:5" ht="74.25" customHeight="1" x14ac:dyDescent="0.25">
      <c r="B809" s="200"/>
      <c r="C809" s="200"/>
      <c r="D809" s="200"/>
      <c r="E809" s="200"/>
    </row>
    <row r="810" spans="2:5" ht="74.25" customHeight="1" x14ac:dyDescent="0.25">
      <c r="B810" s="200"/>
      <c r="C810" s="200"/>
      <c r="D810" s="200"/>
      <c r="E810" s="200"/>
    </row>
    <row r="811" spans="2:5" ht="74.25" customHeight="1" x14ac:dyDescent="0.25">
      <c r="B811" s="200"/>
      <c r="C811" s="200"/>
      <c r="D811" s="200"/>
      <c r="E811" s="200"/>
    </row>
    <row r="812" spans="2:5" ht="74.25" customHeight="1" x14ac:dyDescent="0.25">
      <c r="B812" s="200"/>
      <c r="C812" s="200"/>
      <c r="D812" s="200"/>
      <c r="E812" s="200"/>
    </row>
    <row r="813" spans="2:5" ht="74.25" customHeight="1" x14ac:dyDescent="0.25">
      <c r="B813" s="200"/>
      <c r="C813" s="200"/>
      <c r="D813" s="200"/>
      <c r="E813" s="200"/>
    </row>
    <row r="814" spans="2:5" ht="74.25" customHeight="1" x14ac:dyDescent="0.25">
      <c r="B814" s="200"/>
      <c r="C814" s="200"/>
      <c r="D814" s="200"/>
      <c r="E814" s="200"/>
    </row>
    <row r="815" spans="2:5" ht="74.25" customHeight="1" x14ac:dyDescent="0.25">
      <c r="B815" s="200"/>
      <c r="C815" s="200"/>
      <c r="D815" s="200"/>
      <c r="E815" s="200"/>
    </row>
    <row r="816" spans="2:5" ht="74.25" customHeight="1" x14ac:dyDescent="0.25">
      <c r="B816" s="200"/>
      <c r="C816" s="200"/>
      <c r="D816" s="200"/>
      <c r="E816" s="200"/>
    </row>
    <row r="817" spans="2:5" ht="74.25" customHeight="1" x14ac:dyDescent="0.25">
      <c r="B817" s="200"/>
      <c r="C817" s="200"/>
      <c r="D817" s="200"/>
      <c r="E817" s="200"/>
    </row>
    <row r="818" spans="2:5" ht="74.25" customHeight="1" x14ac:dyDescent="0.25">
      <c r="B818" s="200"/>
      <c r="C818" s="200"/>
      <c r="D818" s="200"/>
      <c r="E818" s="200"/>
    </row>
    <row r="819" spans="2:5" ht="74.25" customHeight="1" x14ac:dyDescent="0.25">
      <c r="B819" s="200"/>
      <c r="C819" s="200"/>
      <c r="D819" s="200"/>
      <c r="E819" s="200"/>
    </row>
    <row r="820" spans="2:5" ht="74.25" customHeight="1" x14ac:dyDescent="0.25">
      <c r="B820" s="200"/>
      <c r="C820" s="200"/>
      <c r="D820" s="200"/>
      <c r="E820" s="200"/>
    </row>
    <row r="821" spans="2:5" ht="74.25" customHeight="1" x14ac:dyDescent="0.25">
      <c r="B821" s="200"/>
      <c r="C821" s="200"/>
      <c r="D821" s="200"/>
      <c r="E821" s="200"/>
    </row>
    <row r="822" spans="2:5" ht="74.25" customHeight="1" x14ac:dyDescent="0.25">
      <c r="B822" s="200"/>
      <c r="C822" s="200"/>
      <c r="D822" s="200"/>
      <c r="E822" s="200"/>
    </row>
    <row r="823" spans="2:5" ht="74.25" customHeight="1" x14ac:dyDescent="0.25">
      <c r="B823" s="200"/>
      <c r="C823" s="200"/>
      <c r="D823" s="200"/>
      <c r="E823" s="200"/>
    </row>
    <row r="824" spans="2:5" ht="74.25" customHeight="1" x14ac:dyDescent="0.25">
      <c r="B824" s="200"/>
      <c r="C824" s="200"/>
      <c r="D824" s="200"/>
      <c r="E824" s="200"/>
    </row>
    <row r="825" spans="2:5" ht="74.25" customHeight="1" x14ac:dyDescent="0.25">
      <c r="B825" s="200"/>
      <c r="C825" s="200"/>
      <c r="D825" s="200"/>
      <c r="E825" s="200"/>
    </row>
    <row r="826" spans="2:5" ht="74.25" customHeight="1" x14ac:dyDescent="0.25">
      <c r="B826" s="200"/>
      <c r="C826" s="200"/>
      <c r="D826" s="200"/>
      <c r="E826" s="200"/>
    </row>
    <row r="827" spans="2:5" ht="74.25" customHeight="1" x14ac:dyDescent="0.25">
      <c r="B827" s="200"/>
      <c r="C827" s="200"/>
      <c r="D827" s="200"/>
      <c r="E827" s="200"/>
    </row>
    <row r="828" spans="2:5" ht="74.25" customHeight="1" x14ac:dyDescent="0.25">
      <c r="B828" s="200"/>
      <c r="C828" s="200"/>
      <c r="D828" s="200"/>
      <c r="E828" s="200"/>
    </row>
    <row r="829" spans="2:5" ht="74.25" customHeight="1" x14ac:dyDescent="0.25">
      <c r="B829" s="200"/>
      <c r="C829" s="200"/>
      <c r="D829" s="200"/>
      <c r="E829" s="200"/>
    </row>
    <row r="830" spans="2:5" ht="74.25" customHeight="1" x14ac:dyDescent="0.25">
      <c r="B830" s="200"/>
      <c r="C830" s="200"/>
      <c r="D830" s="200"/>
      <c r="E830" s="200"/>
    </row>
    <row r="831" spans="2:5" ht="74.25" customHeight="1" x14ac:dyDescent="0.25">
      <c r="B831" s="200"/>
      <c r="C831" s="200"/>
      <c r="D831" s="200"/>
      <c r="E831" s="200"/>
    </row>
    <row r="832" spans="2:5" ht="74.25" customHeight="1" x14ac:dyDescent="0.25">
      <c r="B832" s="200"/>
      <c r="C832" s="200"/>
      <c r="D832" s="200"/>
      <c r="E832" s="200"/>
    </row>
    <row r="833" spans="2:5" ht="74.25" customHeight="1" x14ac:dyDescent="0.25">
      <c r="B833" s="200"/>
      <c r="C833" s="200"/>
      <c r="D833" s="200"/>
      <c r="E833" s="200"/>
    </row>
    <row r="834" spans="2:5" ht="74.25" customHeight="1" x14ac:dyDescent="0.25">
      <c r="B834" s="200"/>
      <c r="C834" s="200"/>
      <c r="D834" s="200"/>
      <c r="E834" s="200"/>
    </row>
    <row r="835" spans="2:5" ht="74.25" customHeight="1" x14ac:dyDescent="0.25">
      <c r="B835" s="200"/>
      <c r="C835" s="200"/>
      <c r="D835" s="200"/>
      <c r="E835" s="200"/>
    </row>
    <row r="836" spans="2:5" ht="74.25" customHeight="1" x14ac:dyDescent="0.25">
      <c r="B836" s="200"/>
      <c r="C836" s="200"/>
      <c r="D836" s="200"/>
      <c r="E836" s="200"/>
    </row>
    <row r="837" spans="2:5" ht="74.25" customHeight="1" x14ac:dyDescent="0.25">
      <c r="B837" s="200"/>
      <c r="C837" s="200"/>
      <c r="D837" s="200"/>
      <c r="E837" s="200"/>
    </row>
    <row r="838" spans="2:5" ht="74.25" customHeight="1" x14ac:dyDescent="0.25">
      <c r="B838" s="200"/>
      <c r="C838" s="200"/>
      <c r="D838" s="200"/>
      <c r="E838" s="200"/>
    </row>
    <row r="839" spans="2:5" ht="74.25" customHeight="1" x14ac:dyDescent="0.25">
      <c r="B839" s="200"/>
      <c r="C839" s="200"/>
      <c r="D839" s="200"/>
      <c r="E839" s="200"/>
    </row>
    <row r="840" spans="2:5" ht="74.25" customHeight="1" x14ac:dyDescent="0.25">
      <c r="B840" s="200"/>
      <c r="C840" s="200"/>
      <c r="D840" s="200"/>
      <c r="E840" s="200"/>
    </row>
    <row r="841" spans="2:5" ht="74.25" customHeight="1" x14ac:dyDescent="0.25">
      <c r="B841" s="200"/>
      <c r="C841" s="200"/>
      <c r="D841" s="200"/>
      <c r="E841" s="200"/>
    </row>
    <row r="842" spans="2:5" ht="74.25" customHeight="1" x14ac:dyDescent="0.25">
      <c r="B842" s="200"/>
      <c r="C842" s="200"/>
      <c r="D842" s="200"/>
      <c r="E842" s="200"/>
    </row>
    <row r="843" spans="2:5" ht="74.25" customHeight="1" x14ac:dyDescent="0.25">
      <c r="B843" s="200"/>
      <c r="C843" s="200"/>
      <c r="D843" s="200"/>
      <c r="E843" s="200"/>
    </row>
    <row r="844" spans="2:5" ht="74.25" customHeight="1" x14ac:dyDescent="0.25">
      <c r="B844" s="200"/>
      <c r="C844" s="200"/>
      <c r="D844" s="200"/>
      <c r="E844" s="200"/>
    </row>
    <row r="845" spans="2:5" ht="74.25" customHeight="1" x14ac:dyDescent="0.25">
      <c r="B845" s="200"/>
      <c r="C845" s="200"/>
      <c r="D845" s="200"/>
      <c r="E845" s="200"/>
    </row>
    <row r="846" spans="2:5" ht="74.25" customHeight="1" x14ac:dyDescent="0.25">
      <c r="B846" s="200"/>
      <c r="C846" s="200"/>
      <c r="D846" s="200"/>
      <c r="E846" s="200"/>
    </row>
    <row r="847" spans="2:5" ht="74.25" customHeight="1" x14ac:dyDescent="0.25">
      <c r="B847" s="200"/>
      <c r="C847" s="200"/>
      <c r="D847" s="200"/>
      <c r="E847" s="200"/>
    </row>
    <row r="848" spans="2:5" ht="74.25" customHeight="1" x14ac:dyDescent="0.25">
      <c r="B848" s="200"/>
      <c r="C848" s="200"/>
      <c r="D848" s="200"/>
      <c r="E848" s="200"/>
    </row>
    <row r="849" spans="2:5" ht="74.25" customHeight="1" x14ac:dyDescent="0.25">
      <c r="B849" s="200"/>
      <c r="C849" s="200"/>
      <c r="D849" s="200"/>
      <c r="E849" s="200"/>
    </row>
    <row r="850" spans="2:5" ht="74.25" customHeight="1" x14ac:dyDescent="0.25">
      <c r="B850" s="200"/>
      <c r="C850" s="200"/>
      <c r="D850" s="200"/>
      <c r="E850" s="200"/>
    </row>
    <row r="851" spans="2:5" ht="74.25" customHeight="1" x14ac:dyDescent="0.25">
      <c r="B851" s="200"/>
      <c r="C851" s="200"/>
      <c r="D851" s="200"/>
      <c r="E851" s="200"/>
    </row>
    <row r="852" spans="2:5" ht="74.25" customHeight="1" x14ac:dyDescent="0.25">
      <c r="B852" s="200"/>
      <c r="C852" s="200"/>
      <c r="D852" s="200"/>
      <c r="E852" s="200"/>
    </row>
    <row r="853" spans="2:5" ht="74.25" customHeight="1" x14ac:dyDescent="0.25">
      <c r="B853" s="200"/>
      <c r="C853" s="200"/>
      <c r="D853" s="200"/>
      <c r="E853" s="200"/>
    </row>
    <row r="854" spans="2:5" ht="74.25" customHeight="1" x14ac:dyDescent="0.25">
      <c r="B854" s="200"/>
      <c r="C854" s="200"/>
      <c r="D854" s="200"/>
      <c r="E854" s="200"/>
    </row>
    <row r="855" spans="2:5" ht="74.25" customHeight="1" x14ac:dyDescent="0.25">
      <c r="B855" s="200"/>
      <c r="C855" s="200"/>
      <c r="D855" s="200"/>
      <c r="E855" s="200"/>
    </row>
    <row r="856" spans="2:5" ht="74.25" customHeight="1" x14ac:dyDescent="0.25">
      <c r="B856" s="200"/>
      <c r="C856" s="200"/>
      <c r="D856" s="200"/>
      <c r="E856" s="200"/>
    </row>
    <row r="857" spans="2:5" ht="74.25" customHeight="1" x14ac:dyDescent="0.25">
      <c r="B857" s="200"/>
      <c r="C857" s="200"/>
      <c r="D857" s="200"/>
      <c r="E857" s="200"/>
    </row>
    <row r="858" spans="2:5" ht="74.25" customHeight="1" x14ac:dyDescent="0.25">
      <c r="B858" s="200"/>
      <c r="C858" s="200"/>
      <c r="D858" s="200"/>
      <c r="E858" s="200"/>
    </row>
    <row r="859" spans="2:5" ht="74.25" customHeight="1" x14ac:dyDescent="0.25">
      <c r="B859" s="200"/>
      <c r="C859" s="200"/>
      <c r="D859" s="200"/>
      <c r="E859" s="200"/>
    </row>
    <row r="860" spans="2:5" ht="74.25" customHeight="1" x14ac:dyDescent="0.25">
      <c r="B860" s="200"/>
      <c r="C860" s="200"/>
      <c r="D860" s="200"/>
      <c r="E860" s="200"/>
    </row>
    <row r="861" spans="2:5" ht="74.25" customHeight="1" x14ac:dyDescent="0.25">
      <c r="B861" s="200"/>
      <c r="C861" s="200"/>
      <c r="D861" s="200"/>
      <c r="E861" s="200"/>
    </row>
    <row r="862" spans="2:5" ht="74.25" customHeight="1" x14ac:dyDescent="0.25">
      <c r="B862" s="200"/>
      <c r="C862" s="200"/>
      <c r="D862" s="200"/>
      <c r="E862" s="200"/>
    </row>
    <row r="863" spans="2:5" ht="74.25" customHeight="1" x14ac:dyDescent="0.25">
      <c r="B863" s="200"/>
      <c r="C863" s="200"/>
      <c r="D863" s="200"/>
      <c r="E863" s="200"/>
    </row>
    <row r="864" spans="2:5" ht="74.25" customHeight="1" x14ac:dyDescent="0.25">
      <c r="B864" s="200"/>
      <c r="C864" s="200"/>
      <c r="D864" s="200"/>
      <c r="E864" s="200"/>
    </row>
    <row r="865" spans="2:5" ht="74.25" customHeight="1" x14ac:dyDescent="0.25">
      <c r="B865" s="200"/>
      <c r="C865" s="200"/>
      <c r="D865" s="200"/>
      <c r="E865" s="200"/>
    </row>
    <row r="866" spans="2:5" ht="74.25" customHeight="1" x14ac:dyDescent="0.25">
      <c r="B866" s="200"/>
      <c r="C866" s="200"/>
      <c r="D866" s="200"/>
      <c r="E866" s="200"/>
    </row>
    <row r="867" spans="2:5" ht="74.25" customHeight="1" x14ac:dyDescent="0.25">
      <c r="B867" s="200"/>
      <c r="C867" s="200"/>
      <c r="D867" s="200"/>
      <c r="E867" s="200"/>
    </row>
    <row r="868" spans="2:5" ht="74.25" customHeight="1" x14ac:dyDescent="0.25">
      <c r="B868" s="200"/>
      <c r="C868" s="200"/>
      <c r="D868" s="200"/>
      <c r="E868" s="200"/>
    </row>
    <row r="869" spans="2:5" ht="74.25" customHeight="1" x14ac:dyDescent="0.25">
      <c r="B869" s="200"/>
      <c r="C869" s="200"/>
      <c r="D869" s="200"/>
      <c r="E869" s="200"/>
    </row>
    <row r="870" spans="2:5" ht="74.25" customHeight="1" x14ac:dyDescent="0.25">
      <c r="B870" s="200"/>
      <c r="C870" s="200"/>
      <c r="D870" s="200"/>
      <c r="E870" s="200"/>
    </row>
    <row r="871" spans="2:5" ht="74.25" customHeight="1" x14ac:dyDescent="0.25">
      <c r="B871" s="200"/>
      <c r="C871" s="200"/>
      <c r="D871" s="200"/>
      <c r="E871" s="200"/>
    </row>
    <row r="872" spans="2:5" ht="74.25" customHeight="1" x14ac:dyDescent="0.25">
      <c r="B872" s="200"/>
      <c r="C872" s="200"/>
      <c r="D872" s="200"/>
      <c r="E872" s="200"/>
    </row>
    <row r="873" spans="2:5" ht="74.25" customHeight="1" x14ac:dyDescent="0.25">
      <c r="B873" s="200"/>
      <c r="C873" s="200"/>
      <c r="D873" s="200"/>
      <c r="E873" s="200"/>
    </row>
    <row r="874" spans="2:5" ht="74.25" customHeight="1" x14ac:dyDescent="0.25">
      <c r="B874" s="200"/>
      <c r="C874" s="200"/>
      <c r="D874" s="200"/>
      <c r="E874" s="200"/>
    </row>
    <row r="875" spans="2:5" ht="74.25" customHeight="1" x14ac:dyDescent="0.25">
      <c r="B875" s="200"/>
      <c r="C875" s="200"/>
      <c r="D875" s="200"/>
      <c r="E875" s="200"/>
    </row>
    <row r="876" spans="2:5" ht="74.25" customHeight="1" x14ac:dyDescent="0.25">
      <c r="B876" s="200"/>
      <c r="C876" s="200"/>
      <c r="D876" s="200"/>
      <c r="E876" s="200"/>
    </row>
    <row r="877" spans="2:5" ht="74.25" customHeight="1" x14ac:dyDescent="0.25">
      <c r="B877" s="200"/>
      <c r="C877" s="200"/>
      <c r="D877" s="200"/>
      <c r="E877" s="200"/>
    </row>
    <row r="878" spans="2:5" ht="74.25" customHeight="1" x14ac:dyDescent="0.25">
      <c r="B878" s="200"/>
      <c r="C878" s="200"/>
      <c r="D878" s="200"/>
      <c r="E878" s="200"/>
    </row>
    <row r="879" spans="2:5" ht="74.25" customHeight="1" x14ac:dyDescent="0.25">
      <c r="B879" s="200"/>
      <c r="C879" s="200"/>
      <c r="D879" s="200"/>
      <c r="E879" s="200"/>
    </row>
    <row r="880" spans="2:5" ht="74.25" customHeight="1" x14ac:dyDescent="0.25">
      <c r="B880" s="200"/>
      <c r="C880" s="200"/>
      <c r="D880" s="200"/>
      <c r="E880" s="200"/>
    </row>
    <row r="881" spans="2:5" ht="74.25" customHeight="1" x14ac:dyDescent="0.25">
      <c r="B881" s="200"/>
      <c r="C881" s="200"/>
      <c r="D881" s="200"/>
      <c r="E881" s="200"/>
    </row>
    <row r="882" spans="2:5" ht="74.25" customHeight="1" x14ac:dyDescent="0.25">
      <c r="B882" s="200"/>
      <c r="C882" s="200"/>
      <c r="D882" s="200"/>
      <c r="E882" s="200"/>
    </row>
    <row r="883" spans="2:5" ht="74.25" customHeight="1" x14ac:dyDescent="0.25">
      <c r="B883" s="200"/>
      <c r="C883" s="200"/>
      <c r="D883" s="200"/>
      <c r="E883" s="200"/>
    </row>
    <row r="884" spans="2:5" ht="74.25" customHeight="1" x14ac:dyDescent="0.25">
      <c r="B884" s="200"/>
      <c r="C884" s="200"/>
      <c r="D884" s="200"/>
      <c r="E884" s="200"/>
    </row>
    <row r="885" spans="2:5" ht="74.25" customHeight="1" x14ac:dyDescent="0.25">
      <c r="B885" s="200"/>
      <c r="C885" s="200"/>
      <c r="D885" s="200"/>
      <c r="E885" s="200"/>
    </row>
    <row r="886" spans="2:5" ht="74.25" customHeight="1" x14ac:dyDescent="0.25">
      <c r="B886" s="200"/>
      <c r="C886" s="200"/>
      <c r="D886" s="200"/>
      <c r="E886" s="200"/>
    </row>
    <row r="887" spans="2:5" ht="74.25" customHeight="1" x14ac:dyDescent="0.25">
      <c r="B887" s="200"/>
      <c r="C887" s="200"/>
      <c r="D887" s="200"/>
      <c r="E887" s="200"/>
    </row>
    <row r="888" spans="2:5" ht="74.25" customHeight="1" x14ac:dyDescent="0.25">
      <c r="B888" s="200"/>
      <c r="C888" s="200"/>
      <c r="D888" s="200"/>
      <c r="E888" s="200"/>
    </row>
    <row r="889" spans="2:5" ht="74.25" customHeight="1" x14ac:dyDescent="0.25">
      <c r="B889" s="200"/>
      <c r="C889" s="200"/>
      <c r="D889" s="200"/>
      <c r="E889" s="200"/>
    </row>
    <row r="890" spans="2:5" ht="74.25" customHeight="1" x14ac:dyDescent="0.25">
      <c r="B890" s="200"/>
      <c r="C890" s="200"/>
      <c r="D890" s="200"/>
      <c r="E890" s="200"/>
    </row>
    <row r="891" spans="2:5" ht="74.25" customHeight="1" x14ac:dyDescent="0.25">
      <c r="B891" s="200"/>
      <c r="C891" s="200"/>
      <c r="D891" s="200"/>
      <c r="E891" s="200"/>
    </row>
    <row r="892" spans="2:5" ht="74.25" customHeight="1" x14ac:dyDescent="0.25">
      <c r="B892" s="200"/>
      <c r="C892" s="200"/>
      <c r="D892" s="200"/>
      <c r="E892" s="200"/>
    </row>
    <row r="893" spans="2:5" ht="74.25" customHeight="1" x14ac:dyDescent="0.25">
      <c r="B893" s="200"/>
      <c r="C893" s="200"/>
      <c r="D893" s="200"/>
      <c r="E893" s="200"/>
    </row>
    <row r="894" spans="2:5" ht="74.25" customHeight="1" x14ac:dyDescent="0.25">
      <c r="B894" s="200"/>
      <c r="C894" s="200"/>
      <c r="D894" s="200"/>
      <c r="E894" s="200"/>
    </row>
    <row r="895" spans="2:5" ht="74.25" customHeight="1" x14ac:dyDescent="0.25">
      <c r="B895" s="200"/>
      <c r="C895" s="200"/>
      <c r="D895" s="200"/>
      <c r="E895" s="200"/>
    </row>
    <row r="896" spans="2:5" ht="74.25" customHeight="1" x14ac:dyDescent="0.25">
      <c r="B896" s="200"/>
      <c r="C896" s="200"/>
      <c r="D896" s="200"/>
      <c r="E896" s="200"/>
    </row>
    <row r="897" spans="2:5" ht="74.25" customHeight="1" x14ac:dyDescent="0.25">
      <c r="B897" s="200"/>
      <c r="C897" s="200"/>
      <c r="D897" s="200"/>
      <c r="E897" s="200"/>
    </row>
    <row r="898" spans="2:5" ht="74.25" customHeight="1" x14ac:dyDescent="0.25">
      <c r="B898" s="200"/>
      <c r="C898" s="200"/>
      <c r="D898" s="200"/>
      <c r="E898" s="200"/>
    </row>
    <row r="899" spans="2:5" ht="74.25" customHeight="1" x14ac:dyDescent="0.25">
      <c r="B899" s="200"/>
      <c r="C899" s="200"/>
      <c r="D899" s="200"/>
      <c r="E899" s="200"/>
    </row>
    <row r="900" spans="2:5" ht="74.25" customHeight="1" x14ac:dyDescent="0.25">
      <c r="B900" s="200"/>
      <c r="C900" s="200"/>
      <c r="D900" s="200"/>
      <c r="E900" s="200"/>
    </row>
    <row r="901" spans="2:5" ht="74.25" customHeight="1" x14ac:dyDescent="0.25">
      <c r="B901" s="200"/>
      <c r="C901" s="200"/>
      <c r="D901" s="200"/>
      <c r="E901" s="200"/>
    </row>
    <row r="902" spans="2:5" ht="74.25" customHeight="1" x14ac:dyDescent="0.25">
      <c r="B902" s="200"/>
      <c r="C902" s="200"/>
      <c r="D902" s="200"/>
      <c r="E902" s="200"/>
    </row>
    <row r="903" spans="2:5" ht="74.25" customHeight="1" x14ac:dyDescent="0.25">
      <c r="B903" s="200"/>
      <c r="C903" s="200"/>
      <c r="D903" s="200"/>
      <c r="E903" s="200"/>
    </row>
    <row r="904" spans="2:5" ht="74.25" customHeight="1" x14ac:dyDescent="0.25">
      <c r="B904" s="200"/>
      <c r="C904" s="200"/>
      <c r="D904" s="200"/>
      <c r="E904" s="200"/>
    </row>
    <row r="905" spans="2:5" ht="74.25" customHeight="1" x14ac:dyDescent="0.25">
      <c r="B905" s="200"/>
      <c r="C905" s="200"/>
      <c r="D905" s="200"/>
      <c r="E905" s="200"/>
    </row>
    <row r="906" spans="2:5" ht="74.25" customHeight="1" x14ac:dyDescent="0.25">
      <c r="B906" s="200"/>
      <c r="C906" s="200"/>
      <c r="D906" s="200"/>
      <c r="E906" s="200"/>
    </row>
    <row r="907" spans="2:5" ht="74.25" customHeight="1" x14ac:dyDescent="0.25">
      <c r="B907" s="200"/>
      <c r="C907" s="200"/>
      <c r="D907" s="200"/>
      <c r="E907" s="200"/>
    </row>
    <row r="908" spans="2:5" ht="74.25" customHeight="1" x14ac:dyDescent="0.25">
      <c r="B908" s="200"/>
      <c r="C908" s="200"/>
      <c r="D908" s="200"/>
      <c r="E908" s="200"/>
    </row>
    <row r="909" spans="2:5" ht="74.25" customHeight="1" x14ac:dyDescent="0.25">
      <c r="B909" s="200"/>
      <c r="C909" s="200"/>
      <c r="D909" s="200"/>
      <c r="E909" s="200"/>
    </row>
    <row r="910" spans="2:5" ht="74.25" customHeight="1" x14ac:dyDescent="0.25">
      <c r="B910" s="200"/>
      <c r="C910" s="200"/>
      <c r="D910" s="200"/>
      <c r="E910" s="200"/>
    </row>
    <row r="911" spans="2:5" ht="74.25" customHeight="1" x14ac:dyDescent="0.25">
      <c r="B911" s="200"/>
      <c r="C911" s="200"/>
      <c r="D911" s="200"/>
      <c r="E911" s="200"/>
    </row>
    <row r="912" spans="2:5" ht="74.25" customHeight="1" x14ac:dyDescent="0.25">
      <c r="B912" s="200"/>
      <c r="C912" s="200"/>
      <c r="D912" s="200"/>
      <c r="E912" s="200"/>
    </row>
    <row r="913" spans="2:5" ht="74.25" customHeight="1" x14ac:dyDescent="0.25">
      <c r="B913" s="200"/>
      <c r="C913" s="200"/>
      <c r="D913" s="200"/>
      <c r="E913" s="200"/>
    </row>
    <row r="914" spans="2:5" ht="74.25" customHeight="1" x14ac:dyDescent="0.25">
      <c r="B914" s="200"/>
      <c r="C914" s="200"/>
      <c r="D914" s="200"/>
      <c r="E914" s="200"/>
    </row>
    <row r="915" spans="2:5" ht="74.25" customHeight="1" x14ac:dyDescent="0.25">
      <c r="B915" s="200"/>
      <c r="C915" s="200"/>
      <c r="D915" s="200"/>
      <c r="E915" s="200"/>
    </row>
    <row r="916" spans="2:5" ht="74.25" customHeight="1" x14ac:dyDescent="0.25">
      <c r="B916" s="200"/>
      <c r="C916" s="200"/>
      <c r="D916" s="200"/>
      <c r="E916" s="200"/>
    </row>
    <row r="917" spans="2:5" ht="74.25" customHeight="1" x14ac:dyDescent="0.25">
      <c r="B917" s="200"/>
      <c r="C917" s="200"/>
      <c r="D917" s="200"/>
      <c r="E917" s="200"/>
    </row>
    <row r="918" spans="2:5" ht="74.25" customHeight="1" x14ac:dyDescent="0.25">
      <c r="B918" s="200"/>
      <c r="C918" s="200"/>
      <c r="D918" s="200"/>
      <c r="E918" s="200"/>
    </row>
    <row r="919" spans="2:5" ht="74.25" customHeight="1" x14ac:dyDescent="0.25">
      <c r="B919" s="200"/>
      <c r="C919" s="200"/>
      <c r="D919" s="200"/>
      <c r="E919" s="200"/>
    </row>
    <row r="920" spans="2:5" ht="74.25" customHeight="1" x14ac:dyDescent="0.25">
      <c r="B920" s="200"/>
      <c r="C920" s="200"/>
      <c r="D920" s="200"/>
      <c r="E920" s="200"/>
    </row>
    <row r="921" spans="2:5" ht="74.25" customHeight="1" x14ac:dyDescent="0.25">
      <c r="B921" s="200"/>
      <c r="C921" s="200"/>
      <c r="D921" s="200"/>
      <c r="E921" s="200"/>
    </row>
    <row r="922" spans="2:5" ht="74.25" customHeight="1" x14ac:dyDescent="0.25">
      <c r="B922" s="200"/>
      <c r="C922" s="200"/>
      <c r="D922" s="200"/>
      <c r="E922" s="200"/>
    </row>
    <row r="923" spans="2:5" ht="74.25" customHeight="1" x14ac:dyDescent="0.25">
      <c r="B923" s="200"/>
      <c r="C923" s="200"/>
      <c r="D923" s="200"/>
      <c r="E923" s="200"/>
    </row>
    <row r="924" spans="2:5" ht="74.25" customHeight="1" x14ac:dyDescent="0.25">
      <c r="B924" s="200"/>
      <c r="C924" s="200"/>
      <c r="D924" s="200"/>
      <c r="E924" s="200"/>
    </row>
    <row r="925" spans="2:5" ht="74.25" customHeight="1" x14ac:dyDescent="0.25">
      <c r="B925" s="200"/>
      <c r="C925" s="200"/>
      <c r="D925" s="200"/>
      <c r="E925" s="200"/>
    </row>
    <row r="926" spans="2:5" ht="74.25" customHeight="1" x14ac:dyDescent="0.25">
      <c r="B926" s="200"/>
      <c r="C926" s="200"/>
      <c r="D926" s="200"/>
      <c r="E926" s="200"/>
    </row>
    <row r="927" spans="2:5" ht="74.25" customHeight="1" x14ac:dyDescent="0.25">
      <c r="B927" s="200"/>
      <c r="C927" s="200"/>
      <c r="D927" s="200"/>
      <c r="E927" s="200"/>
    </row>
    <row r="928" spans="2:5" ht="74.25" customHeight="1" x14ac:dyDescent="0.25">
      <c r="B928" s="200"/>
      <c r="C928" s="200"/>
      <c r="D928" s="200"/>
      <c r="E928" s="200"/>
    </row>
    <row r="929" spans="2:5" ht="74.25" customHeight="1" x14ac:dyDescent="0.25">
      <c r="B929" s="200"/>
      <c r="C929" s="200"/>
      <c r="D929" s="200"/>
      <c r="E929" s="200"/>
    </row>
    <row r="930" spans="2:5" ht="74.25" customHeight="1" x14ac:dyDescent="0.25">
      <c r="B930" s="200"/>
      <c r="C930" s="200"/>
      <c r="D930" s="200"/>
      <c r="E930" s="200"/>
    </row>
    <row r="931" spans="2:5" ht="74.25" customHeight="1" x14ac:dyDescent="0.25">
      <c r="B931" s="200"/>
      <c r="C931" s="200"/>
      <c r="D931" s="200"/>
      <c r="E931" s="200"/>
    </row>
    <row r="932" spans="2:5" ht="74.25" customHeight="1" x14ac:dyDescent="0.25">
      <c r="B932" s="200"/>
      <c r="C932" s="200"/>
      <c r="D932" s="200"/>
      <c r="E932" s="200"/>
    </row>
    <row r="933" spans="2:5" ht="74.25" customHeight="1" x14ac:dyDescent="0.25">
      <c r="B933" s="200"/>
      <c r="C933" s="200"/>
      <c r="D933" s="200"/>
      <c r="E933" s="200"/>
    </row>
    <row r="934" spans="2:5" ht="74.25" customHeight="1" x14ac:dyDescent="0.25">
      <c r="B934" s="200"/>
      <c r="C934" s="200"/>
      <c r="D934" s="200"/>
      <c r="E934" s="200"/>
    </row>
    <row r="935" spans="2:5" ht="74.25" customHeight="1" x14ac:dyDescent="0.25">
      <c r="B935" s="200"/>
      <c r="C935" s="200"/>
      <c r="D935" s="200"/>
      <c r="E935" s="200"/>
    </row>
    <row r="936" spans="2:5" ht="74.25" customHeight="1" x14ac:dyDescent="0.25">
      <c r="B936" s="200"/>
      <c r="C936" s="200"/>
      <c r="D936" s="200"/>
      <c r="E936" s="200"/>
    </row>
    <row r="937" spans="2:5" ht="74.25" customHeight="1" x14ac:dyDescent="0.25">
      <c r="B937" s="200"/>
      <c r="C937" s="200"/>
      <c r="D937" s="200"/>
      <c r="E937" s="200"/>
    </row>
    <row r="938" spans="2:5" ht="74.25" customHeight="1" x14ac:dyDescent="0.25">
      <c r="B938" s="200"/>
      <c r="C938" s="200"/>
      <c r="D938" s="200"/>
      <c r="E938" s="200"/>
    </row>
    <row r="939" spans="2:5" ht="74.25" customHeight="1" x14ac:dyDescent="0.25">
      <c r="B939" s="200"/>
      <c r="C939" s="200"/>
      <c r="D939" s="200"/>
      <c r="E939" s="200"/>
    </row>
    <row r="940" spans="2:5" ht="74.25" customHeight="1" x14ac:dyDescent="0.25">
      <c r="B940" s="200"/>
      <c r="C940" s="200"/>
      <c r="D940" s="200"/>
      <c r="E940" s="200"/>
    </row>
    <row r="941" spans="2:5" ht="74.25" customHeight="1" x14ac:dyDescent="0.25">
      <c r="B941" s="200"/>
      <c r="C941" s="200"/>
      <c r="D941" s="200"/>
      <c r="E941" s="200"/>
    </row>
    <row r="942" spans="2:5" ht="74.25" customHeight="1" x14ac:dyDescent="0.25">
      <c r="B942" s="200"/>
      <c r="C942" s="200"/>
      <c r="D942" s="200"/>
      <c r="E942" s="200"/>
    </row>
    <row r="943" spans="2:5" ht="74.25" customHeight="1" x14ac:dyDescent="0.25">
      <c r="B943" s="200"/>
      <c r="C943" s="200"/>
      <c r="D943" s="200"/>
      <c r="E943" s="200"/>
    </row>
    <row r="944" spans="2:5" ht="74.25" customHeight="1" x14ac:dyDescent="0.25">
      <c r="B944" s="200"/>
      <c r="C944" s="200"/>
      <c r="D944" s="200"/>
      <c r="E944" s="200"/>
    </row>
    <row r="945" spans="2:5" ht="74.25" customHeight="1" x14ac:dyDescent="0.25">
      <c r="B945" s="200"/>
      <c r="C945" s="200"/>
      <c r="D945" s="200"/>
      <c r="E945" s="200"/>
    </row>
    <row r="946" spans="2:5" ht="74.25" customHeight="1" x14ac:dyDescent="0.25">
      <c r="B946" s="200"/>
      <c r="C946" s="200"/>
      <c r="D946" s="200"/>
      <c r="E946" s="200"/>
    </row>
    <row r="947" spans="2:5" ht="74.25" customHeight="1" x14ac:dyDescent="0.25">
      <c r="B947" s="200"/>
      <c r="C947" s="200"/>
      <c r="D947" s="200"/>
      <c r="E947" s="200"/>
    </row>
    <row r="948" spans="2:5" ht="74.25" customHeight="1" x14ac:dyDescent="0.25">
      <c r="B948" s="200"/>
      <c r="C948" s="200"/>
      <c r="D948" s="200"/>
      <c r="E948" s="200"/>
    </row>
    <row r="949" spans="2:5" ht="74.25" customHeight="1" x14ac:dyDescent="0.25">
      <c r="B949" s="200"/>
      <c r="C949" s="200"/>
      <c r="D949" s="200"/>
      <c r="E949" s="200"/>
    </row>
    <row r="950" spans="2:5" ht="74.25" customHeight="1" x14ac:dyDescent="0.25">
      <c r="B950" s="200"/>
      <c r="C950" s="200"/>
      <c r="D950" s="200"/>
      <c r="E950" s="200"/>
    </row>
    <row r="951" spans="2:5" ht="74.25" customHeight="1" x14ac:dyDescent="0.25">
      <c r="B951" s="200"/>
      <c r="C951" s="200"/>
      <c r="D951" s="200"/>
      <c r="E951" s="200"/>
    </row>
    <row r="952" spans="2:5" ht="74.25" customHeight="1" x14ac:dyDescent="0.25">
      <c r="B952" s="200"/>
      <c r="C952" s="200"/>
      <c r="D952" s="200"/>
      <c r="E952" s="200"/>
    </row>
    <row r="953" spans="2:5" ht="74.25" customHeight="1" x14ac:dyDescent="0.25">
      <c r="B953" s="200"/>
      <c r="C953" s="200"/>
      <c r="D953" s="200"/>
      <c r="E953" s="200"/>
    </row>
    <row r="954" spans="2:5" ht="74.25" customHeight="1" x14ac:dyDescent="0.25">
      <c r="B954" s="200"/>
      <c r="C954" s="200"/>
      <c r="D954" s="200"/>
      <c r="E954" s="200"/>
    </row>
    <row r="955" spans="2:5" ht="74.25" customHeight="1" x14ac:dyDescent="0.25">
      <c r="B955" s="200"/>
      <c r="C955" s="200"/>
      <c r="D955" s="200"/>
      <c r="E955" s="200"/>
    </row>
    <row r="956" spans="2:5" ht="74.25" customHeight="1" x14ac:dyDescent="0.25">
      <c r="B956" s="200"/>
      <c r="C956" s="200"/>
      <c r="D956" s="200"/>
      <c r="E956" s="200"/>
    </row>
    <row r="957" spans="2:5" ht="74.25" customHeight="1" x14ac:dyDescent="0.25">
      <c r="B957" s="200"/>
      <c r="C957" s="200"/>
      <c r="D957" s="200"/>
      <c r="E957" s="200"/>
    </row>
    <row r="958" spans="2:5" ht="74.25" customHeight="1" x14ac:dyDescent="0.25">
      <c r="B958" s="200"/>
      <c r="C958" s="200"/>
      <c r="D958" s="200"/>
      <c r="E958" s="200"/>
    </row>
    <row r="959" spans="2:5" ht="74.25" customHeight="1" x14ac:dyDescent="0.25">
      <c r="B959" s="200"/>
      <c r="C959" s="200"/>
      <c r="D959" s="200"/>
      <c r="E959" s="200"/>
    </row>
    <row r="960" spans="2:5" ht="74.25" customHeight="1" x14ac:dyDescent="0.25">
      <c r="B960" s="200"/>
      <c r="C960" s="200"/>
      <c r="D960" s="200"/>
      <c r="E960" s="200"/>
    </row>
    <row r="961" spans="2:5" ht="74.25" customHeight="1" x14ac:dyDescent="0.25">
      <c r="B961" s="200"/>
      <c r="C961" s="200"/>
      <c r="D961" s="200"/>
      <c r="E961" s="200"/>
    </row>
    <row r="962" spans="2:5" ht="74.25" customHeight="1" x14ac:dyDescent="0.25">
      <c r="B962" s="200"/>
      <c r="C962" s="200"/>
      <c r="D962" s="200"/>
      <c r="E962" s="200"/>
    </row>
    <row r="963" spans="2:5" ht="74.25" customHeight="1" x14ac:dyDescent="0.25">
      <c r="B963" s="200"/>
      <c r="C963" s="200"/>
      <c r="D963" s="200"/>
      <c r="E963" s="200"/>
    </row>
    <row r="964" spans="2:5" ht="74.25" customHeight="1" x14ac:dyDescent="0.25">
      <c r="B964" s="200"/>
      <c r="C964" s="200"/>
      <c r="D964" s="200"/>
      <c r="E964" s="200"/>
    </row>
    <row r="965" spans="2:5" ht="74.25" customHeight="1" x14ac:dyDescent="0.25">
      <c r="B965" s="200"/>
      <c r="C965" s="200"/>
      <c r="D965" s="200"/>
      <c r="E965" s="200"/>
    </row>
    <row r="966" spans="2:5" ht="74.25" customHeight="1" x14ac:dyDescent="0.25">
      <c r="B966" s="200"/>
      <c r="C966" s="200"/>
      <c r="D966" s="200"/>
      <c r="E966" s="200"/>
    </row>
    <row r="967" spans="2:5" ht="74.25" customHeight="1" x14ac:dyDescent="0.25">
      <c r="B967" s="200"/>
      <c r="C967" s="200"/>
      <c r="D967" s="200"/>
      <c r="E967" s="200"/>
    </row>
    <row r="968" spans="2:5" ht="74.25" customHeight="1" x14ac:dyDescent="0.25">
      <c r="B968" s="200"/>
      <c r="C968" s="200"/>
      <c r="D968" s="200"/>
      <c r="E968" s="200"/>
    </row>
    <row r="969" spans="2:5" ht="74.25" customHeight="1" x14ac:dyDescent="0.25">
      <c r="B969" s="200"/>
      <c r="C969" s="200"/>
      <c r="D969" s="200"/>
      <c r="E969" s="200"/>
    </row>
    <row r="970" spans="2:5" ht="74.25" customHeight="1" x14ac:dyDescent="0.25">
      <c r="B970" s="200"/>
      <c r="C970" s="200"/>
      <c r="D970" s="200"/>
      <c r="E970" s="200"/>
    </row>
    <row r="971" spans="2:5" ht="74.25" customHeight="1" x14ac:dyDescent="0.25">
      <c r="B971" s="200"/>
      <c r="C971" s="200"/>
      <c r="D971" s="200"/>
      <c r="E971" s="200"/>
    </row>
    <row r="972" spans="2:5" ht="74.25" customHeight="1" x14ac:dyDescent="0.25">
      <c r="B972" s="200"/>
      <c r="C972" s="200"/>
      <c r="D972" s="200"/>
      <c r="E972" s="200"/>
    </row>
    <row r="973" spans="2:5" ht="74.25" customHeight="1" x14ac:dyDescent="0.25">
      <c r="B973" s="200"/>
      <c r="C973" s="200"/>
      <c r="D973" s="200"/>
      <c r="E973" s="200"/>
    </row>
    <row r="974" spans="2:5" ht="74.25" customHeight="1" x14ac:dyDescent="0.25">
      <c r="B974" s="200"/>
      <c r="C974" s="200"/>
      <c r="D974" s="200"/>
      <c r="E974" s="200"/>
    </row>
    <row r="975" spans="2:5" ht="74.25" customHeight="1" x14ac:dyDescent="0.25">
      <c r="B975" s="200"/>
      <c r="C975" s="200"/>
      <c r="D975" s="200"/>
      <c r="E975" s="200"/>
    </row>
    <row r="976" spans="2:5" ht="74.25" customHeight="1" x14ac:dyDescent="0.25">
      <c r="B976" s="200"/>
      <c r="C976" s="200"/>
      <c r="D976" s="200"/>
      <c r="E976" s="200"/>
    </row>
    <row r="977" spans="2:5" ht="74.25" customHeight="1" x14ac:dyDescent="0.25">
      <c r="B977" s="200"/>
      <c r="C977" s="200"/>
      <c r="D977" s="200"/>
      <c r="E977" s="200"/>
    </row>
    <row r="978" spans="2:5" ht="74.25" customHeight="1" x14ac:dyDescent="0.25">
      <c r="B978" s="200"/>
      <c r="C978" s="200"/>
      <c r="D978" s="200"/>
      <c r="E978" s="200"/>
    </row>
    <row r="979" spans="2:5" ht="74.25" customHeight="1" x14ac:dyDescent="0.25">
      <c r="B979" s="200"/>
      <c r="C979" s="200"/>
      <c r="D979" s="200"/>
      <c r="E979" s="200"/>
    </row>
    <row r="980" spans="2:5" ht="74.25" customHeight="1" x14ac:dyDescent="0.25">
      <c r="B980" s="200"/>
      <c r="C980" s="200"/>
      <c r="D980" s="200"/>
      <c r="E980" s="200"/>
    </row>
    <row r="981" spans="2:5" ht="74.25" customHeight="1" x14ac:dyDescent="0.25">
      <c r="B981" s="200"/>
      <c r="C981" s="200"/>
      <c r="D981" s="200"/>
      <c r="E981" s="200"/>
    </row>
    <row r="982" spans="2:5" ht="74.25" customHeight="1" x14ac:dyDescent="0.25">
      <c r="B982" s="200"/>
      <c r="C982" s="200"/>
      <c r="D982" s="200"/>
      <c r="E982" s="200"/>
    </row>
    <row r="983" spans="2:5" ht="74.25" customHeight="1" x14ac:dyDescent="0.25">
      <c r="B983" s="200"/>
      <c r="C983" s="200"/>
      <c r="D983" s="200"/>
      <c r="E983" s="200"/>
    </row>
    <row r="984" spans="2:5" ht="74.25" customHeight="1" x14ac:dyDescent="0.25">
      <c r="B984" s="200"/>
      <c r="C984" s="200"/>
      <c r="D984" s="200"/>
      <c r="E984" s="200"/>
    </row>
    <row r="985" spans="2:5" ht="74.25" customHeight="1" x14ac:dyDescent="0.25">
      <c r="B985" s="200"/>
      <c r="C985" s="200"/>
      <c r="D985" s="200"/>
      <c r="E985" s="200"/>
    </row>
    <row r="986" spans="2:5" ht="74.25" customHeight="1" x14ac:dyDescent="0.25">
      <c r="B986" s="200"/>
      <c r="C986" s="200"/>
      <c r="D986" s="200"/>
      <c r="E986" s="200"/>
    </row>
    <row r="987" spans="2:5" ht="74.25" customHeight="1" x14ac:dyDescent="0.25">
      <c r="B987" s="200"/>
      <c r="C987" s="200"/>
      <c r="D987" s="200"/>
      <c r="E987" s="200"/>
    </row>
    <row r="988" spans="2:5" ht="74.25" customHeight="1" x14ac:dyDescent="0.25">
      <c r="B988" s="200"/>
      <c r="C988" s="200"/>
      <c r="D988" s="200"/>
      <c r="E988" s="200"/>
    </row>
    <row r="989" spans="2:5" ht="74.25" customHeight="1" x14ac:dyDescent="0.25">
      <c r="B989" s="200"/>
      <c r="C989" s="200"/>
      <c r="D989" s="200"/>
      <c r="E989" s="200"/>
    </row>
    <row r="990" spans="2:5" ht="74.25" customHeight="1" x14ac:dyDescent="0.25">
      <c r="B990" s="200"/>
      <c r="C990" s="200"/>
      <c r="D990" s="200"/>
      <c r="E990" s="200"/>
    </row>
    <row r="991" spans="2:5" ht="74.25" customHeight="1" x14ac:dyDescent="0.25">
      <c r="B991" s="200"/>
      <c r="C991" s="200"/>
      <c r="D991" s="200"/>
      <c r="E991" s="200"/>
    </row>
    <row r="992" spans="2:5" ht="74.25" customHeight="1" x14ac:dyDescent="0.25">
      <c r="B992" s="200"/>
      <c r="C992" s="200"/>
      <c r="D992" s="200"/>
      <c r="E992" s="200"/>
    </row>
    <row r="993" spans="2:5" ht="74.25" customHeight="1" x14ac:dyDescent="0.25">
      <c r="B993" s="200"/>
      <c r="C993" s="200"/>
      <c r="D993" s="200"/>
      <c r="E993" s="200"/>
    </row>
    <row r="994" spans="2:5" ht="74.25" customHeight="1" x14ac:dyDescent="0.25">
      <c r="B994" s="200"/>
      <c r="C994" s="200"/>
      <c r="D994" s="200"/>
      <c r="E994" s="200"/>
    </row>
    <row r="995" spans="2:5" ht="74.25" customHeight="1" x14ac:dyDescent="0.25">
      <c r="B995" s="200"/>
      <c r="C995" s="200"/>
      <c r="D995" s="200"/>
      <c r="E995" s="200"/>
    </row>
    <row r="996" spans="2:5" ht="74.25" customHeight="1" x14ac:dyDescent="0.25">
      <c r="B996" s="200"/>
      <c r="C996" s="200"/>
      <c r="D996" s="200"/>
      <c r="E996" s="200"/>
    </row>
    <row r="997" spans="2:5" ht="74.25" customHeight="1" x14ac:dyDescent="0.25">
      <c r="B997" s="200"/>
      <c r="C997" s="200"/>
      <c r="D997" s="200"/>
      <c r="E997" s="200"/>
    </row>
    <row r="998" spans="2:5" ht="74.25" customHeight="1" x14ac:dyDescent="0.25">
      <c r="B998" s="200"/>
      <c r="C998" s="200"/>
      <c r="D998" s="200"/>
      <c r="E998" s="200"/>
    </row>
    <row r="999" spans="2:5" ht="74.25" customHeight="1" x14ac:dyDescent="0.25">
      <c r="B999" s="200"/>
      <c r="C999" s="200"/>
      <c r="D999" s="200"/>
      <c r="E999" s="200"/>
    </row>
    <row r="1000" spans="2:5" ht="74.25" customHeight="1" x14ac:dyDescent="0.25">
      <c r="B1000" s="200"/>
      <c r="C1000" s="200"/>
      <c r="D1000" s="200"/>
      <c r="E1000" s="200"/>
    </row>
  </sheetData>
  <mergeCells count="7">
    <mergeCell ref="B48:E48"/>
    <mergeCell ref="B49:E49"/>
    <mergeCell ref="B2:E2"/>
    <mergeCell ref="B3:E3"/>
    <mergeCell ref="B4:E4"/>
    <mergeCell ref="B5:E5"/>
    <mergeCell ref="B6:E6"/>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Z1000"/>
  <sheetViews>
    <sheetView topLeftCell="B19" zoomScale="70" zoomScaleNormal="70" workbookViewId="0">
      <selection activeCell="I16" sqref="I16:K17"/>
    </sheetView>
  </sheetViews>
  <sheetFormatPr baseColWidth="10" defaultColWidth="14.42578125" defaultRowHeight="15" customHeight="1" x14ac:dyDescent="0.25"/>
  <cols>
    <col min="1" max="1" width="10.7109375" customWidth="1"/>
    <col min="2" max="2" width="24.140625" customWidth="1"/>
    <col min="3" max="3" width="76.28515625" customWidth="1"/>
    <col min="4" max="4" width="29.85546875" customWidth="1"/>
    <col min="5" max="5" width="28.7109375" customWidth="1"/>
    <col min="6" max="6" width="22.42578125" customWidth="1"/>
    <col min="7" max="25" width="10.7109375" customWidth="1"/>
  </cols>
  <sheetData>
    <row r="1" spans="1:26" ht="23.25" x14ac:dyDescent="0.25">
      <c r="A1" s="245"/>
      <c r="B1" s="975" t="s">
        <v>194</v>
      </c>
      <c r="C1" s="803"/>
      <c r="D1" s="803"/>
      <c r="E1" s="245"/>
      <c r="F1" s="245"/>
      <c r="G1" s="245"/>
      <c r="H1" s="245"/>
      <c r="I1" s="245"/>
      <c r="J1" s="245"/>
      <c r="K1" s="245"/>
      <c r="L1" s="245"/>
      <c r="M1" s="245"/>
      <c r="N1" s="245"/>
      <c r="O1" s="245"/>
      <c r="P1" s="245"/>
      <c r="Q1" s="245"/>
      <c r="R1" s="245"/>
      <c r="S1" s="245"/>
      <c r="T1" s="245"/>
      <c r="U1" s="245"/>
      <c r="V1" s="245"/>
      <c r="W1" s="245"/>
      <c r="X1" s="245"/>
      <c r="Y1" s="245"/>
      <c r="Z1" s="245"/>
    </row>
    <row r="2" spans="1:26" x14ac:dyDescent="0.25">
      <c r="A2" s="245"/>
      <c r="B2" s="245"/>
      <c r="C2" s="245"/>
      <c r="D2" s="245"/>
      <c r="E2" s="245"/>
      <c r="F2" s="245"/>
      <c r="G2" s="245"/>
      <c r="H2" s="245"/>
      <c r="I2" s="245"/>
      <c r="J2" s="245"/>
      <c r="K2" s="245"/>
      <c r="L2" s="245"/>
      <c r="M2" s="245"/>
      <c r="N2" s="245"/>
      <c r="O2" s="245"/>
      <c r="P2" s="245"/>
      <c r="Q2" s="245"/>
      <c r="R2" s="245"/>
      <c r="S2" s="245"/>
      <c r="T2" s="245"/>
      <c r="U2" s="245"/>
      <c r="V2" s="245"/>
      <c r="W2" s="245"/>
      <c r="X2" s="245"/>
      <c r="Y2" s="245"/>
      <c r="Z2" s="245"/>
    </row>
    <row r="3" spans="1:26" ht="25.5" x14ac:dyDescent="0.25">
      <c r="A3" s="245"/>
      <c r="B3" s="57"/>
      <c r="C3" s="246" t="s">
        <v>4</v>
      </c>
      <c r="D3" s="246" t="s">
        <v>5</v>
      </c>
      <c r="E3" s="245"/>
      <c r="F3" s="245"/>
      <c r="G3" s="245"/>
      <c r="H3" s="245"/>
      <c r="I3" s="245"/>
      <c r="J3" s="245"/>
      <c r="K3" s="245"/>
      <c r="L3" s="245"/>
      <c r="M3" s="245"/>
      <c r="N3" s="245"/>
      <c r="O3" s="245"/>
      <c r="P3" s="245"/>
      <c r="Q3" s="245"/>
      <c r="R3" s="245"/>
      <c r="S3" s="245"/>
      <c r="T3" s="245"/>
      <c r="U3" s="245"/>
      <c r="V3" s="245"/>
      <c r="W3" s="245"/>
      <c r="X3" s="245"/>
      <c r="Y3" s="245"/>
      <c r="Z3" s="245"/>
    </row>
    <row r="4" spans="1:26" ht="51" x14ac:dyDescent="0.25">
      <c r="A4" s="245"/>
      <c r="B4" s="247" t="s">
        <v>11</v>
      </c>
      <c r="C4" s="58" t="s">
        <v>10</v>
      </c>
      <c r="D4" s="59">
        <v>0.2</v>
      </c>
      <c r="E4" s="247" t="s">
        <v>11</v>
      </c>
      <c r="F4" s="245"/>
      <c r="G4" s="245"/>
      <c r="H4" s="245"/>
      <c r="I4" s="245"/>
      <c r="J4" s="245"/>
      <c r="K4" s="245"/>
      <c r="L4" s="245"/>
      <c r="M4" s="245"/>
      <c r="N4" s="245"/>
      <c r="O4" s="245"/>
      <c r="P4" s="245"/>
      <c r="Q4" s="245"/>
      <c r="R4" s="245"/>
      <c r="S4" s="245"/>
      <c r="T4" s="245"/>
      <c r="U4" s="245"/>
      <c r="V4" s="245"/>
      <c r="W4" s="245"/>
      <c r="X4" s="245"/>
      <c r="Y4" s="245"/>
      <c r="Z4" s="245"/>
    </row>
    <row r="5" spans="1:26" ht="51" x14ac:dyDescent="0.25">
      <c r="A5" s="245"/>
      <c r="B5" s="60" t="s">
        <v>17</v>
      </c>
      <c r="C5" s="61" t="s">
        <v>16</v>
      </c>
      <c r="D5" s="62">
        <v>0.4</v>
      </c>
      <c r="E5" s="60" t="s">
        <v>17</v>
      </c>
      <c r="F5" s="245"/>
      <c r="G5" s="245"/>
      <c r="H5" s="245"/>
      <c r="I5" s="245"/>
      <c r="J5" s="245"/>
      <c r="K5" s="245"/>
      <c r="L5" s="245"/>
      <c r="M5" s="245"/>
      <c r="N5" s="245"/>
      <c r="O5" s="245"/>
      <c r="P5" s="245"/>
      <c r="Q5" s="245"/>
      <c r="R5" s="245"/>
      <c r="S5" s="245"/>
      <c r="T5" s="245"/>
      <c r="U5" s="245"/>
      <c r="V5" s="245"/>
      <c r="W5" s="245"/>
      <c r="X5" s="245"/>
      <c r="Y5" s="245"/>
      <c r="Z5" s="245"/>
    </row>
    <row r="6" spans="1:26" ht="51" x14ac:dyDescent="0.25">
      <c r="A6" s="245"/>
      <c r="B6" s="63" t="s">
        <v>23</v>
      </c>
      <c r="C6" s="61" t="s">
        <v>22</v>
      </c>
      <c r="D6" s="62">
        <v>0.6</v>
      </c>
      <c r="E6" s="63" t="s">
        <v>23</v>
      </c>
      <c r="F6" s="245"/>
      <c r="G6" s="245"/>
      <c r="H6" s="245"/>
      <c r="I6" s="245"/>
      <c r="J6" s="245"/>
      <c r="K6" s="245"/>
      <c r="L6" s="245"/>
      <c r="M6" s="245"/>
      <c r="N6" s="245"/>
      <c r="O6" s="245"/>
      <c r="P6" s="245"/>
      <c r="Q6" s="245"/>
      <c r="R6" s="245"/>
      <c r="S6" s="245"/>
      <c r="T6" s="245"/>
      <c r="U6" s="245"/>
      <c r="V6" s="245"/>
      <c r="W6" s="245"/>
      <c r="X6" s="245"/>
      <c r="Y6" s="245"/>
      <c r="Z6" s="245"/>
    </row>
    <row r="7" spans="1:26" ht="76.5" x14ac:dyDescent="0.25">
      <c r="A7" s="245"/>
      <c r="B7" s="64" t="s">
        <v>28</v>
      </c>
      <c r="C7" s="61" t="s">
        <v>27</v>
      </c>
      <c r="D7" s="62">
        <v>0.8</v>
      </c>
      <c r="E7" s="64" t="s">
        <v>28</v>
      </c>
      <c r="F7" s="245"/>
      <c r="G7" s="245"/>
      <c r="H7" s="245"/>
      <c r="I7" s="245"/>
      <c r="J7" s="245"/>
      <c r="K7" s="245"/>
      <c r="L7" s="245"/>
      <c r="M7" s="245"/>
      <c r="N7" s="245"/>
      <c r="O7" s="245"/>
      <c r="P7" s="245"/>
      <c r="Q7" s="245"/>
      <c r="R7" s="245"/>
      <c r="S7" s="245"/>
      <c r="T7" s="245"/>
      <c r="U7" s="245"/>
      <c r="V7" s="245"/>
      <c r="W7" s="245"/>
      <c r="X7" s="245"/>
      <c r="Y7" s="245"/>
      <c r="Z7" s="245"/>
    </row>
    <row r="8" spans="1:26" ht="51" x14ac:dyDescent="0.25">
      <c r="A8" s="245"/>
      <c r="B8" s="65" t="s">
        <v>32</v>
      </c>
      <c r="C8" s="61" t="s">
        <v>31</v>
      </c>
      <c r="D8" s="62">
        <v>1</v>
      </c>
      <c r="E8" s="65" t="s">
        <v>32</v>
      </c>
      <c r="F8" s="245"/>
      <c r="G8" s="245"/>
      <c r="H8" s="245"/>
      <c r="I8" s="245"/>
      <c r="J8" s="245"/>
      <c r="K8" s="245"/>
      <c r="L8" s="245"/>
      <c r="M8" s="245"/>
      <c r="N8" s="245"/>
      <c r="O8" s="245"/>
      <c r="P8" s="245"/>
      <c r="Q8" s="245"/>
      <c r="R8" s="245"/>
      <c r="S8" s="245"/>
      <c r="T8" s="245"/>
      <c r="U8" s="245"/>
      <c r="V8" s="245"/>
      <c r="W8" s="245"/>
      <c r="X8" s="245"/>
      <c r="Y8" s="245"/>
      <c r="Z8" s="245"/>
    </row>
    <row r="9" spans="1:26" x14ac:dyDescent="0.25">
      <c r="A9" s="245"/>
      <c r="B9" s="245"/>
      <c r="C9" s="245"/>
      <c r="D9" s="245"/>
      <c r="E9" s="245"/>
      <c r="F9" s="245"/>
      <c r="G9" s="245"/>
      <c r="H9" s="245"/>
      <c r="I9" s="245"/>
      <c r="J9" s="245"/>
      <c r="K9" s="245"/>
      <c r="L9" s="245"/>
      <c r="M9" s="245"/>
      <c r="N9" s="245"/>
      <c r="O9" s="245"/>
      <c r="P9" s="245"/>
      <c r="Q9" s="245"/>
      <c r="R9" s="245"/>
      <c r="S9" s="245"/>
      <c r="T9" s="245"/>
      <c r="U9" s="245"/>
      <c r="V9" s="245"/>
      <c r="W9" s="245"/>
      <c r="X9" s="245"/>
      <c r="Y9" s="245"/>
      <c r="Z9" s="245"/>
    </row>
    <row r="10" spans="1:26" ht="16.5" x14ac:dyDescent="0.25">
      <c r="A10" s="245"/>
      <c r="B10" s="248"/>
      <c r="C10" s="245"/>
      <c r="D10" s="245"/>
      <c r="E10" s="245"/>
      <c r="F10" s="245"/>
      <c r="G10" s="245"/>
      <c r="H10" s="245"/>
      <c r="I10" s="245"/>
      <c r="J10" s="245"/>
      <c r="K10" s="245"/>
      <c r="L10" s="245"/>
      <c r="M10" s="245"/>
      <c r="N10" s="245"/>
      <c r="O10" s="245"/>
      <c r="P10" s="245"/>
      <c r="Q10" s="245"/>
      <c r="R10" s="245"/>
      <c r="S10" s="245"/>
      <c r="T10" s="245"/>
      <c r="U10" s="245"/>
      <c r="V10" s="245"/>
      <c r="W10" s="245"/>
      <c r="X10" s="245"/>
      <c r="Y10" s="245"/>
      <c r="Z10" s="245"/>
    </row>
    <row r="11" spans="1:26" x14ac:dyDescent="0.25">
      <c r="A11" s="245"/>
      <c r="B11" s="245"/>
      <c r="C11" s="245"/>
      <c r="D11" s="245"/>
      <c r="E11" s="245"/>
      <c r="F11" s="245"/>
      <c r="G11" s="245"/>
      <c r="H11" s="245"/>
      <c r="I11" s="245"/>
      <c r="J11" s="245"/>
      <c r="K11" s="245"/>
      <c r="L11" s="245"/>
      <c r="M11" s="245"/>
      <c r="N11" s="245"/>
      <c r="O11" s="245"/>
      <c r="P11" s="245"/>
      <c r="Q11" s="245"/>
      <c r="R11" s="245"/>
      <c r="S11" s="245"/>
      <c r="T11" s="245"/>
      <c r="U11" s="245"/>
      <c r="V11" s="245"/>
      <c r="W11" s="245"/>
      <c r="X11" s="245"/>
      <c r="Y11" s="245"/>
      <c r="Z11" s="245"/>
    </row>
    <row r="12" spans="1:26" x14ac:dyDescent="0.25">
      <c r="A12" s="245"/>
      <c r="B12" s="245"/>
      <c r="C12" s="245"/>
      <c r="D12" s="245"/>
      <c r="E12" s="245"/>
      <c r="F12" s="245"/>
      <c r="G12" s="245"/>
      <c r="H12" s="245"/>
      <c r="I12" s="245"/>
      <c r="J12" s="245"/>
      <c r="K12" s="245"/>
      <c r="L12" s="245"/>
      <c r="M12" s="245"/>
      <c r="N12" s="245"/>
      <c r="O12" s="245"/>
      <c r="P12" s="245"/>
      <c r="Q12" s="245"/>
      <c r="R12" s="245"/>
      <c r="S12" s="245"/>
      <c r="T12" s="245"/>
      <c r="U12" s="245"/>
      <c r="V12" s="245"/>
      <c r="W12" s="245"/>
      <c r="X12" s="245"/>
      <c r="Y12" s="245"/>
      <c r="Z12" s="245"/>
    </row>
    <row r="13" spans="1:26" ht="23.25" x14ac:dyDescent="0.25">
      <c r="A13" s="245"/>
      <c r="B13" s="975" t="s">
        <v>195</v>
      </c>
      <c r="C13" s="803"/>
      <c r="D13" s="803"/>
      <c r="E13" s="245"/>
      <c r="F13" s="245"/>
      <c r="G13" s="245"/>
      <c r="H13" s="245"/>
      <c r="I13" s="245"/>
      <c r="J13" s="245"/>
      <c r="K13" s="245"/>
      <c r="L13" s="245"/>
      <c r="M13" s="245"/>
      <c r="N13" s="245"/>
      <c r="O13" s="245"/>
      <c r="P13" s="245"/>
      <c r="Q13" s="245"/>
      <c r="R13" s="245"/>
      <c r="S13" s="245"/>
      <c r="T13" s="245"/>
      <c r="U13" s="245"/>
      <c r="V13" s="245"/>
      <c r="W13" s="245"/>
      <c r="X13" s="245"/>
      <c r="Y13" s="245"/>
      <c r="Z13" s="245"/>
    </row>
    <row r="14" spans="1:26" x14ac:dyDescent="0.25">
      <c r="A14" s="245"/>
      <c r="B14" s="245"/>
      <c r="C14" s="245"/>
      <c r="D14" s="245"/>
      <c r="E14" s="245"/>
      <c r="F14" s="245"/>
      <c r="G14" s="245"/>
      <c r="H14" s="245"/>
      <c r="I14" s="245"/>
      <c r="J14" s="245"/>
      <c r="K14" s="245"/>
      <c r="L14" s="245"/>
      <c r="M14" s="245"/>
      <c r="N14" s="245"/>
      <c r="O14" s="245"/>
      <c r="P14" s="245"/>
      <c r="Q14" s="245"/>
      <c r="R14" s="245"/>
      <c r="S14" s="245"/>
      <c r="T14" s="245"/>
      <c r="U14" s="245"/>
      <c r="V14" s="245"/>
      <c r="W14" s="245"/>
      <c r="X14" s="245"/>
      <c r="Y14" s="245"/>
      <c r="Z14" s="245"/>
    </row>
    <row r="15" spans="1:26" ht="25.5" x14ac:dyDescent="0.25">
      <c r="A15" s="245"/>
      <c r="B15" s="57"/>
      <c r="C15" s="246" t="s">
        <v>4</v>
      </c>
      <c r="D15" s="246" t="s">
        <v>5</v>
      </c>
      <c r="E15" s="246" t="s">
        <v>5</v>
      </c>
      <c r="F15" s="246" t="s">
        <v>196</v>
      </c>
      <c r="G15" s="245"/>
      <c r="H15" s="245"/>
      <c r="I15" s="245"/>
      <c r="J15" s="245"/>
      <c r="K15" s="245"/>
      <c r="L15" s="245"/>
      <c r="M15" s="245"/>
      <c r="N15" s="245"/>
      <c r="O15" s="245"/>
      <c r="P15" s="245"/>
      <c r="Q15" s="245"/>
      <c r="R15" s="245"/>
      <c r="S15" s="245"/>
      <c r="T15" s="245"/>
      <c r="U15" s="245"/>
      <c r="V15" s="245"/>
      <c r="W15" s="245"/>
      <c r="X15" s="245"/>
      <c r="Y15" s="245"/>
      <c r="Z15" s="245"/>
    </row>
    <row r="16" spans="1:26" ht="51" x14ac:dyDescent="0.25">
      <c r="A16" s="245"/>
      <c r="B16" s="247" t="s">
        <v>11</v>
      </c>
      <c r="C16" s="58" t="s">
        <v>10</v>
      </c>
      <c r="D16" s="325">
        <v>0</v>
      </c>
      <c r="E16" s="325">
        <v>0.2</v>
      </c>
      <c r="F16" s="247" t="s">
        <v>11</v>
      </c>
      <c r="G16" s="245"/>
      <c r="H16" s="245"/>
      <c r="I16" s="327"/>
      <c r="J16" s="245"/>
      <c r="K16" s="455"/>
      <c r="L16" s="245"/>
      <c r="M16" s="245"/>
      <c r="N16" s="245"/>
      <c r="O16" s="245"/>
      <c r="P16" s="245"/>
      <c r="Q16" s="245"/>
      <c r="R16" s="245"/>
      <c r="S16" s="245"/>
      <c r="T16" s="245"/>
      <c r="U16" s="245"/>
      <c r="V16" s="245"/>
      <c r="W16" s="245"/>
      <c r="X16" s="245"/>
      <c r="Y16" s="245"/>
      <c r="Z16" s="245"/>
    </row>
    <row r="17" spans="1:26" ht="51" x14ac:dyDescent="0.25">
      <c r="A17" s="245"/>
      <c r="B17" s="60" t="s">
        <v>17</v>
      </c>
      <c r="C17" s="61" t="s">
        <v>16</v>
      </c>
      <c r="D17" s="326">
        <v>0.21</v>
      </c>
      <c r="E17" s="325">
        <v>0.4</v>
      </c>
      <c r="F17" s="60" t="s">
        <v>17</v>
      </c>
      <c r="G17" s="245"/>
      <c r="H17" s="245"/>
      <c r="I17" s="245"/>
      <c r="J17" s="245"/>
      <c r="K17" s="245"/>
      <c r="L17" s="245"/>
      <c r="M17" s="245"/>
      <c r="N17" s="245"/>
      <c r="O17" s="245"/>
      <c r="P17" s="245"/>
      <c r="Q17" s="245"/>
      <c r="R17" s="245"/>
      <c r="S17" s="245"/>
      <c r="T17" s="245"/>
      <c r="U17" s="245"/>
      <c r="V17" s="245"/>
      <c r="W17" s="245"/>
      <c r="X17" s="245"/>
      <c r="Y17" s="245"/>
      <c r="Z17" s="245"/>
    </row>
    <row r="18" spans="1:26" ht="51" x14ac:dyDescent="0.25">
      <c r="A18" s="245"/>
      <c r="B18" s="63" t="s">
        <v>23</v>
      </c>
      <c r="C18" s="61" t="s">
        <v>22</v>
      </c>
      <c r="D18" s="326">
        <v>0.41</v>
      </c>
      <c r="E18" s="326">
        <v>0.6</v>
      </c>
      <c r="F18" s="63" t="s">
        <v>23</v>
      </c>
      <c r="G18" s="245"/>
      <c r="H18" s="245"/>
      <c r="I18" s="245"/>
      <c r="J18" s="245"/>
      <c r="K18" s="245"/>
      <c r="L18" s="245"/>
      <c r="M18" s="245"/>
      <c r="N18" s="245"/>
      <c r="O18" s="245"/>
      <c r="P18" s="245"/>
      <c r="Q18" s="245"/>
      <c r="R18" s="245"/>
      <c r="S18" s="245"/>
      <c r="T18" s="245"/>
      <c r="U18" s="245"/>
      <c r="V18" s="245"/>
      <c r="W18" s="245"/>
      <c r="X18" s="245"/>
      <c r="Y18" s="245"/>
      <c r="Z18" s="245"/>
    </row>
    <row r="19" spans="1:26" ht="76.5" x14ac:dyDescent="0.25">
      <c r="A19" s="245"/>
      <c r="B19" s="64" t="s">
        <v>28</v>
      </c>
      <c r="C19" s="61" t="s">
        <v>27</v>
      </c>
      <c r="D19" s="326">
        <v>0.61</v>
      </c>
      <c r="E19" s="326">
        <v>0.8</v>
      </c>
      <c r="F19" s="64" t="s">
        <v>28</v>
      </c>
      <c r="G19" s="245"/>
      <c r="H19" s="245"/>
      <c r="I19" s="245"/>
      <c r="J19" s="245"/>
      <c r="K19" s="245"/>
      <c r="L19" s="245"/>
      <c r="M19" s="245"/>
      <c r="N19" s="245"/>
      <c r="O19" s="245"/>
      <c r="P19" s="245"/>
      <c r="Q19" s="245"/>
      <c r="R19" s="245"/>
      <c r="S19" s="245"/>
      <c r="T19" s="245"/>
      <c r="U19" s="245"/>
      <c r="V19" s="245"/>
      <c r="W19" s="245"/>
      <c r="X19" s="245"/>
      <c r="Y19" s="245"/>
      <c r="Z19" s="245"/>
    </row>
    <row r="20" spans="1:26" ht="51" x14ac:dyDescent="0.25">
      <c r="A20" s="245"/>
      <c r="B20" s="65" t="s">
        <v>32</v>
      </c>
      <c r="C20" s="61" t="s">
        <v>31</v>
      </c>
      <c r="D20" s="326">
        <v>0.81</v>
      </c>
      <c r="E20" s="326">
        <v>1</v>
      </c>
      <c r="F20" s="65" t="s">
        <v>32</v>
      </c>
      <c r="G20" s="245"/>
      <c r="H20" s="245"/>
      <c r="I20" s="245"/>
      <c r="J20" s="245"/>
      <c r="K20" s="245"/>
      <c r="L20" s="245"/>
      <c r="M20" s="245"/>
      <c r="N20" s="245"/>
      <c r="O20" s="245"/>
      <c r="P20" s="245"/>
      <c r="Q20" s="245"/>
      <c r="R20" s="245"/>
      <c r="S20" s="245"/>
      <c r="T20" s="245"/>
      <c r="U20" s="245"/>
      <c r="V20" s="245"/>
      <c r="W20" s="245"/>
      <c r="X20" s="245"/>
      <c r="Y20" s="245"/>
      <c r="Z20" s="245"/>
    </row>
    <row r="21" spans="1:26" ht="15.75" customHeight="1" x14ac:dyDescent="0.25">
      <c r="A21" s="245"/>
      <c r="B21" s="245"/>
      <c r="C21" s="245"/>
      <c r="D21" s="245"/>
      <c r="E21" s="245"/>
      <c r="F21" s="245"/>
      <c r="G21" s="245"/>
      <c r="H21" s="245"/>
      <c r="I21" s="245"/>
      <c r="J21" s="245"/>
      <c r="K21" s="245"/>
      <c r="L21" s="245"/>
      <c r="M21" s="245"/>
      <c r="N21" s="245"/>
      <c r="O21" s="245"/>
      <c r="P21" s="245"/>
      <c r="Q21" s="245"/>
      <c r="R21" s="245"/>
      <c r="S21" s="245"/>
      <c r="T21" s="245"/>
      <c r="U21" s="245"/>
      <c r="V21" s="245"/>
      <c r="W21" s="245"/>
      <c r="X21" s="245"/>
      <c r="Y21" s="245"/>
      <c r="Z21" s="245"/>
    </row>
    <row r="22" spans="1:26" ht="15.75" customHeight="1" x14ac:dyDescent="0.25">
      <c r="A22" s="245"/>
      <c r="B22" s="245"/>
      <c r="C22" s="245"/>
      <c r="D22" s="245"/>
      <c r="E22" s="245"/>
      <c r="F22" s="245"/>
      <c r="G22" s="245"/>
      <c r="H22" s="245"/>
      <c r="I22" s="245"/>
      <c r="J22" s="245"/>
      <c r="K22" s="245"/>
      <c r="L22" s="245"/>
      <c r="M22" s="245"/>
      <c r="N22" s="245"/>
      <c r="O22" s="245"/>
      <c r="P22" s="245"/>
      <c r="Q22" s="245"/>
      <c r="R22" s="245"/>
      <c r="S22" s="245"/>
      <c r="T22" s="245"/>
      <c r="U22" s="245"/>
      <c r="V22" s="245"/>
      <c r="W22" s="245"/>
      <c r="X22" s="245"/>
      <c r="Y22" s="245"/>
      <c r="Z22" s="245"/>
    </row>
    <row r="23" spans="1:26" ht="15.75" customHeight="1" x14ac:dyDescent="0.25">
      <c r="A23" s="245"/>
      <c r="B23" s="245"/>
      <c r="C23" s="245"/>
      <c r="D23" s="245"/>
      <c r="E23" s="245"/>
      <c r="F23" s="245"/>
      <c r="G23" s="245"/>
      <c r="H23" s="245"/>
      <c r="I23" s="245"/>
      <c r="J23" s="245"/>
      <c r="K23" s="245"/>
      <c r="L23" s="245"/>
      <c r="M23" s="245"/>
      <c r="N23" s="245"/>
      <c r="O23" s="245"/>
      <c r="P23" s="245"/>
      <c r="Q23" s="245"/>
      <c r="R23" s="245"/>
      <c r="S23" s="245"/>
      <c r="T23" s="245"/>
      <c r="U23" s="245"/>
      <c r="V23" s="245"/>
      <c r="W23" s="245"/>
      <c r="X23" s="245"/>
      <c r="Y23" s="245"/>
      <c r="Z23" s="245"/>
    </row>
    <row r="24" spans="1:26" ht="15.75" customHeight="1" x14ac:dyDescent="0.25">
      <c r="A24" s="245"/>
      <c r="B24" s="245"/>
      <c r="C24" s="245"/>
      <c r="D24" s="245"/>
      <c r="E24" s="245"/>
      <c r="F24" s="245"/>
      <c r="G24" s="245"/>
      <c r="H24" s="245"/>
      <c r="I24" s="245"/>
      <c r="J24" s="245"/>
      <c r="K24" s="245"/>
      <c r="L24" s="245"/>
      <c r="M24" s="245"/>
      <c r="N24" s="245"/>
      <c r="O24" s="245"/>
      <c r="P24" s="245"/>
      <c r="Q24" s="245"/>
      <c r="R24" s="245"/>
      <c r="S24" s="245"/>
      <c r="T24" s="245"/>
      <c r="U24" s="245"/>
      <c r="V24" s="245"/>
      <c r="W24" s="245"/>
      <c r="X24" s="245"/>
      <c r="Y24" s="245"/>
      <c r="Z24" s="245"/>
    </row>
    <row r="25" spans="1:26" ht="15.75" customHeight="1" x14ac:dyDescent="0.25">
      <c r="A25" s="245"/>
      <c r="B25" s="245"/>
      <c r="C25" s="245"/>
      <c r="D25" s="245"/>
      <c r="E25" s="245"/>
      <c r="F25" s="245"/>
      <c r="G25" s="245"/>
      <c r="H25" s="245"/>
      <c r="I25" s="245"/>
      <c r="J25" s="245"/>
      <c r="K25" s="245"/>
      <c r="L25" s="245"/>
      <c r="M25" s="245"/>
      <c r="N25" s="245"/>
      <c r="O25" s="245"/>
      <c r="P25" s="245"/>
      <c r="Q25" s="245"/>
      <c r="R25" s="245"/>
      <c r="S25" s="245"/>
      <c r="T25" s="245"/>
      <c r="U25" s="245"/>
      <c r="V25" s="245"/>
      <c r="W25" s="245"/>
      <c r="X25" s="245"/>
      <c r="Y25" s="245"/>
      <c r="Z25" s="245"/>
    </row>
    <row r="26" spans="1:26" ht="15.75" customHeight="1" x14ac:dyDescent="0.25">
      <c r="A26" s="245"/>
      <c r="B26" s="245"/>
      <c r="C26" s="245"/>
      <c r="D26" s="245"/>
      <c r="E26" s="245"/>
      <c r="F26" s="245"/>
      <c r="G26" s="245"/>
      <c r="H26" s="245"/>
      <c r="I26" s="245"/>
      <c r="J26" s="245"/>
      <c r="K26" s="245"/>
      <c r="L26" s="245"/>
      <c r="M26" s="245"/>
      <c r="N26" s="245"/>
      <c r="O26" s="245"/>
      <c r="P26" s="245"/>
      <c r="Q26" s="245"/>
      <c r="R26" s="245"/>
      <c r="S26" s="245"/>
      <c r="T26" s="245"/>
      <c r="U26" s="245"/>
      <c r="V26" s="245"/>
      <c r="W26" s="245"/>
      <c r="X26" s="245"/>
      <c r="Y26" s="245"/>
      <c r="Z26" s="245"/>
    </row>
    <row r="27" spans="1:26" ht="15.75" customHeight="1" x14ac:dyDescent="0.25">
      <c r="A27" s="245"/>
      <c r="B27" s="245"/>
      <c r="C27" s="245"/>
      <c r="D27" s="245"/>
      <c r="E27" s="245"/>
      <c r="F27" s="245"/>
      <c r="G27" s="245"/>
      <c r="H27" s="245"/>
      <c r="I27" s="245"/>
      <c r="J27" s="245"/>
      <c r="K27" s="245"/>
      <c r="L27" s="245"/>
      <c r="M27" s="245"/>
      <c r="N27" s="245"/>
      <c r="O27" s="245"/>
      <c r="P27" s="245"/>
      <c r="Q27" s="245"/>
      <c r="R27" s="245"/>
      <c r="S27" s="245"/>
      <c r="T27" s="245"/>
      <c r="U27" s="245"/>
      <c r="V27" s="245"/>
      <c r="W27" s="245"/>
      <c r="X27" s="245"/>
      <c r="Y27" s="245"/>
      <c r="Z27" s="245"/>
    </row>
    <row r="28" spans="1:26" ht="15.75" customHeight="1" x14ac:dyDescent="0.25">
      <c r="A28" s="245"/>
      <c r="B28" s="245"/>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row>
    <row r="29" spans="1:26" ht="15.75" customHeight="1" x14ac:dyDescent="0.25">
      <c r="A29" s="245"/>
      <c r="B29" s="245"/>
      <c r="C29" s="245"/>
      <c r="D29" s="245"/>
      <c r="E29" s="245"/>
      <c r="F29" s="245"/>
      <c r="G29" s="245"/>
      <c r="H29" s="245"/>
      <c r="I29" s="245"/>
      <c r="J29" s="245"/>
      <c r="K29" s="245"/>
      <c r="L29" s="245"/>
      <c r="M29" s="245"/>
      <c r="N29" s="245"/>
      <c r="O29" s="245"/>
      <c r="P29" s="245"/>
      <c r="Q29" s="245"/>
      <c r="R29" s="245"/>
      <c r="S29" s="245"/>
      <c r="T29" s="245"/>
      <c r="U29" s="245"/>
      <c r="V29" s="245"/>
      <c r="W29" s="245"/>
      <c r="X29" s="245"/>
      <c r="Y29" s="245"/>
      <c r="Z29" s="245"/>
    </row>
    <row r="30" spans="1:26" ht="15.75" customHeight="1" x14ac:dyDescent="0.25">
      <c r="A30" s="245"/>
      <c r="B30" s="245"/>
      <c r="C30" s="245"/>
      <c r="D30" s="245"/>
      <c r="E30" s="245"/>
      <c r="F30" s="245"/>
      <c r="G30" s="245"/>
      <c r="H30" s="245"/>
      <c r="I30" s="245"/>
      <c r="J30" s="245"/>
      <c r="K30" s="245"/>
      <c r="L30" s="245"/>
      <c r="M30" s="245"/>
      <c r="N30" s="245"/>
      <c r="O30" s="245"/>
      <c r="P30" s="245"/>
      <c r="Q30" s="245"/>
      <c r="R30" s="245"/>
      <c r="S30" s="245"/>
      <c r="T30" s="245"/>
      <c r="U30" s="245"/>
      <c r="V30" s="245"/>
      <c r="W30" s="245"/>
      <c r="X30" s="245"/>
      <c r="Y30" s="245"/>
      <c r="Z30" s="245"/>
    </row>
    <row r="31" spans="1:26" ht="15.75" customHeight="1" x14ac:dyDescent="0.25">
      <c r="A31" s="245"/>
      <c r="B31" s="245"/>
      <c r="C31" s="245"/>
      <c r="D31" s="245"/>
      <c r="E31" s="245"/>
      <c r="F31" s="245"/>
      <c r="G31" s="245"/>
      <c r="H31" s="245"/>
      <c r="I31" s="245"/>
      <c r="J31" s="245"/>
      <c r="K31" s="245"/>
      <c r="L31" s="245"/>
      <c r="M31" s="245"/>
      <c r="N31" s="245"/>
      <c r="O31" s="245"/>
      <c r="P31" s="245"/>
      <c r="Q31" s="245"/>
      <c r="R31" s="245"/>
      <c r="S31" s="245"/>
      <c r="T31" s="245"/>
      <c r="U31" s="245"/>
      <c r="V31" s="245"/>
      <c r="W31" s="245"/>
      <c r="X31" s="245"/>
      <c r="Y31" s="245"/>
      <c r="Z31" s="245"/>
    </row>
    <row r="32" spans="1:26" ht="15.75" customHeight="1" x14ac:dyDescent="0.25">
      <c r="A32" s="245"/>
      <c r="B32" s="245"/>
      <c r="C32" s="245"/>
      <c r="D32" s="245"/>
      <c r="E32" s="245"/>
      <c r="F32" s="245"/>
      <c r="G32" s="245"/>
      <c r="H32" s="245"/>
      <c r="I32" s="245"/>
      <c r="J32" s="245"/>
      <c r="K32" s="245"/>
      <c r="L32" s="245"/>
      <c r="M32" s="245"/>
      <c r="N32" s="245"/>
      <c r="O32" s="245"/>
      <c r="P32" s="245"/>
      <c r="Q32" s="245"/>
      <c r="R32" s="245"/>
      <c r="S32" s="245"/>
      <c r="T32" s="245"/>
      <c r="U32" s="245"/>
      <c r="V32" s="245"/>
      <c r="W32" s="245"/>
      <c r="X32" s="245"/>
      <c r="Y32" s="245"/>
      <c r="Z32" s="245"/>
    </row>
    <row r="33" spans="1:26" ht="15.75" customHeight="1" x14ac:dyDescent="0.25">
      <c r="A33" s="245"/>
      <c r="E33" s="245"/>
      <c r="F33" s="245"/>
      <c r="G33" s="245"/>
      <c r="H33" s="245"/>
      <c r="I33" s="245"/>
      <c r="J33" s="245"/>
      <c r="K33" s="245"/>
      <c r="L33" s="245"/>
      <c r="M33" s="245"/>
      <c r="N33" s="245"/>
      <c r="O33" s="245"/>
      <c r="P33" s="245"/>
      <c r="Q33" s="245"/>
      <c r="R33" s="245"/>
      <c r="S33" s="245"/>
      <c r="T33" s="245"/>
      <c r="U33" s="245"/>
      <c r="V33" s="245"/>
      <c r="W33" s="245"/>
      <c r="X33" s="245"/>
      <c r="Y33" s="245"/>
      <c r="Z33" s="245"/>
    </row>
    <row r="34" spans="1:26" ht="15.75" customHeight="1" x14ac:dyDescent="0.25">
      <c r="A34" s="245"/>
      <c r="E34" s="245"/>
      <c r="F34" s="245"/>
      <c r="G34" s="245"/>
      <c r="H34" s="245"/>
      <c r="I34" s="245"/>
      <c r="J34" s="245"/>
      <c r="K34" s="245"/>
      <c r="L34" s="245"/>
      <c r="M34" s="245"/>
      <c r="N34" s="245"/>
      <c r="O34" s="245"/>
      <c r="P34" s="245"/>
      <c r="Q34" s="245"/>
      <c r="R34" s="245"/>
      <c r="S34" s="245"/>
      <c r="T34" s="245"/>
      <c r="U34" s="245"/>
      <c r="V34" s="245"/>
      <c r="W34" s="245"/>
      <c r="X34" s="245"/>
      <c r="Y34" s="245"/>
      <c r="Z34" s="245"/>
    </row>
    <row r="35" spans="1:26" ht="15.75" customHeight="1" x14ac:dyDescent="0.25">
      <c r="A35" s="245"/>
    </row>
    <row r="36" spans="1:26" ht="15.75" customHeight="1" x14ac:dyDescent="0.25">
      <c r="A36" s="245"/>
    </row>
    <row r="37" spans="1:26" ht="15.75" customHeight="1" x14ac:dyDescent="0.25">
      <c r="A37" s="245"/>
    </row>
    <row r="38" spans="1:26" ht="15.75" customHeight="1" x14ac:dyDescent="0.25">
      <c r="A38" s="245"/>
    </row>
    <row r="39" spans="1:26" ht="15.75" customHeight="1" x14ac:dyDescent="0.25">
      <c r="A39" s="245"/>
    </row>
    <row r="40" spans="1:26" ht="15.75" customHeight="1" x14ac:dyDescent="0.25">
      <c r="A40" s="245"/>
    </row>
    <row r="41" spans="1:26" ht="15.75" customHeight="1" x14ac:dyDescent="0.25">
      <c r="A41" s="245"/>
    </row>
    <row r="42" spans="1:26" ht="15.75" customHeight="1" x14ac:dyDescent="0.25">
      <c r="A42" s="245"/>
    </row>
    <row r="43" spans="1:26" ht="15.75" customHeight="1" x14ac:dyDescent="0.25">
      <c r="A43" s="245"/>
    </row>
    <row r="44" spans="1:26" ht="15.75" customHeight="1" x14ac:dyDescent="0.25">
      <c r="A44" s="245"/>
    </row>
    <row r="45" spans="1:26" ht="15.75" customHeight="1" x14ac:dyDescent="0.25">
      <c r="A45" s="245"/>
    </row>
    <row r="46" spans="1:26" ht="15.75" customHeight="1" x14ac:dyDescent="0.25">
      <c r="A46" s="245"/>
    </row>
    <row r="47" spans="1:26" ht="15.75" customHeight="1" x14ac:dyDescent="0.25">
      <c r="A47" s="245"/>
    </row>
    <row r="48" spans="1:26" ht="15.75" customHeight="1" x14ac:dyDescent="0.25">
      <c r="A48" s="245"/>
    </row>
    <row r="49" spans="1:1" ht="15.75" customHeight="1" x14ac:dyDescent="0.25">
      <c r="A49" s="245"/>
    </row>
    <row r="50" spans="1:1" ht="15.75" customHeight="1" x14ac:dyDescent="0.25">
      <c r="A50" s="245"/>
    </row>
    <row r="51" spans="1:1" ht="15.75" customHeight="1" x14ac:dyDescent="0.25">
      <c r="A51" s="245"/>
    </row>
    <row r="52" spans="1:1" ht="15.75" customHeight="1" x14ac:dyDescent="0.25">
      <c r="A52" s="245"/>
    </row>
    <row r="53" spans="1:1" ht="15.75" customHeight="1" x14ac:dyDescent="0.25">
      <c r="A53" s="245"/>
    </row>
    <row r="54" spans="1:1" ht="15.75" customHeight="1" x14ac:dyDescent="0.25">
      <c r="A54" s="245"/>
    </row>
    <row r="55" spans="1:1" ht="15.75" customHeight="1" x14ac:dyDescent="0.25">
      <c r="A55" s="245"/>
    </row>
    <row r="56" spans="1:1" ht="15.75" customHeight="1" x14ac:dyDescent="0.25"/>
    <row r="57" spans="1:1" ht="15.75" customHeight="1" x14ac:dyDescent="0.25"/>
    <row r="58" spans="1:1" ht="15.75" customHeight="1" x14ac:dyDescent="0.25"/>
    <row r="59" spans="1:1" ht="15.75" customHeight="1" x14ac:dyDescent="0.25"/>
    <row r="60" spans="1:1" ht="15.75" customHeight="1" x14ac:dyDescent="0.25"/>
    <row r="61" spans="1:1" ht="15.75" customHeight="1" x14ac:dyDescent="0.25"/>
    <row r="62" spans="1:1" ht="15.75" customHeight="1" x14ac:dyDescent="0.25"/>
    <row r="63" spans="1:1" ht="15.75" customHeight="1" x14ac:dyDescent="0.25"/>
    <row r="64" spans="1:1"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
    <mergeCell ref="B1:D1"/>
    <mergeCell ref="B13:D13"/>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D256"/>
  <sheetViews>
    <sheetView showGridLines="0" tabSelected="1" topLeftCell="A8" zoomScale="85" zoomScaleNormal="85" workbookViewId="0">
      <pane xSplit="2" ySplit="5" topLeftCell="BO40" activePane="bottomRight" state="frozen"/>
      <selection pane="topRight"/>
      <selection pane="bottomLeft" activeCell="AH1" sqref="AH1"/>
      <selection pane="bottomRight" activeCell="CI8" sqref="CI1:CI1048576"/>
    </sheetView>
  </sheetViews>
  <sheetFormatPr baseColWidth="10" defaultColWidth="14.42578125" defaultRowHeight="15" customHeight="1" x14ac:dyDescent="0.25"/>
  <cols>
    <col min="1" max="1" width="7.42578125" customWidth="1"/>
    <col min="2" max="2" width="23.28515625" customWidth="1"/>
    <col min="3" max="3" width="54.28515625" customWidth="1"/>
    <col min="4" max="4" width="25" customWidth="1"/>
    <col min="5" max="5" width="15.42578125" customWidth="1"/>
    <col min="6" max="6" width="68.28515625" customWidth="1"/>
    <col min="7" max="7" width="44.28515625" customWidth="1"/>
    <col min="8" max="8" width="62.28515625" customWidth="1"/>
    <col min="9" max="9" width="22.28515625" customWidth="1"/>
    <col min="10" max="10" width="32.42578125" customWidth="1"/>
    <col min="11" max="11" width="19" customWidth="1"/>
    <col min="12" max="12" width="35.7109375" customWidth="1"/>
    <col min="13" max="13" width="18.28515625" customWidth="1"/>
    <col min="14" max="14" width="11.42578125" customWidth="1"/>
    <col min="15" max="15" width="15" customWidth="1"/>
    <col min="16" max="16" width="18.42578125" customWidth="1"/>
    <col min="17" max="17" width="11.42578125" customWidth="1"/>
    <col min="18" max="18" width="115.42578125" customWidth="1"/>
    <col min="19" max="19" width="19.85546875" customWidth="1"/>
    <col min="20" max="26" width="13.5703125" customWidth="1"/>
    <col min="27" max="27" width="6" customWidth="1"/>
    <col min="28" max="32" width="13.5703125" customWidth="1"/>
    <col min="33" max="33" width="4.42578125" customWidth="1"/>
    <col min="34" max="34" width="13.5703125" customWidth="1"/>
    <col min="35" max="35" width="4.42578125" customWidth="1"/>
    <col min="36" max="36" width="13.5703125" customWidth="1"/>
    <col min="37" max="37" width="5.42578125" customWidth="1"/>
    <col min="38" max="38" width="13.5703125" customWidth="1"/>
    <col min="39" max="39" width="9.85546875" customWidth="1"/>
    <col min="40" max="47" width="13.5703125" customWidth="1"/>
    <col min="48" max="48" width="17.5703125" customWidth="1"/>
    <col min="49" max="49" width="15.28515625" customWidth="1"/>
    <col min="50" max="50" width="29.140625" customWidth="1"/>
    <col min="51" max="52" width="11.42578125" customWidth="1"/>
    <col min="53" max="53" width="21.85546875" customWidth="1"/>
    <col min="54" max="54" width="11.42578125" customWidth="1"/>
    <col min="55" max="55" width="12.85546875" customWidth="1"/>
    <col min="56" max="56" width="62.42578125" customWidth="1"/>
    <col min="57" max="57" width="44.7109375" customWidth="1"/>
    <col min="58" max="58" width="23.140625" customWidth="1"/>
    <col min="59" max="59" width="16.140625" customWidth="1"/>
    <col min="60" max="60" width="22.85546875" customWidth="1"/>
    <col min="61" max="62" width="29.140625" customWidth="1"/>
    <col min="63" max="63" width="12.7109375" bestFit="1" customWidth="1"/>
    <col min="64" max="64" width="14.7109375" bestFit="1" customWidth="1"/>
    <col min="65" max="65" width="116" bestFit="1" customWidth="1"/>
    <col min="66" max="66" width="45.42578125" bestFit="1" customWidth="1"/>
    <col min="67" max="67" width="88.85546875" bestFit="1" customWidth="1"/>
    <col min="68" max="68" width="19" bestFit="1" customWidth="1"/>
    <col min="69" max="69" width="37.7109375" bestFit="1" customWidth="1"/>
    <col min="70" max="70" width="19" bestFit="1" customWidth="1"/>
    <col min="71" max="72" width="19.28515625" bestFit="1" customWidth="1"/>
    <col min="73" max="73" width="19.5703125" bestFit="1" customWidth="1"/>
    <col min="74" max="74" width="14.7109375" bestFit="1" customWidth="1"/>
    <col min="75" max="75" width="59.42578125" bestFit="1" customWidth="1"/>
    <col min="76" max="76" width="19.85546875" bestFit="1" customWidth="1"/>
    <col min="77" max="77" width="20.140625" bestFit="1" customWidth="1"/>
    <col min="78" max="78" width="15.140625" bestFit="1" customWidth="1"/>
    <col min="79" max="79" width="18.42578125" bestFit="1" customWidth="1"/>
    <col min="80" max="80" width="12.85546875" hidden="1" customWidth="1"/>
    <col min="81" max="81" width="26.42578125" hidden="1" customWidth="1"/>
    <col min="82" max="82" width="19.42578125" hidden="1" customWidth="1"/>
    <col min="83" max="83" width="18.28515625" hidden="1" customWidth="1"/>
    <col min="84" max="84" width="15.140625" hidden="1" customWidth="1"/>
    <col min="85" max="85" width="19.85546875" hidden="1" customWidth="1"/>
    <col min="86" max="86" width="20.42578125" hidden="1" customWidth="1"/>
    <col min="87" max="87" width="14.7109375" hidden="1" customWidth="1"/>
    <col min="88" max="88" width="82" hidden="1" customWidth="1"/>
    <col min="89" max="89" width="41.42578125" hidden="1" customWidth="1"/>
    <col min="90" max="90" width="82" hidden="1" customWidth="1"/>
    <col min="91" max="91" width="18" hidden="1" customWidth="1"/>
    <col min="92" max="92" width="31.42578125" hidden="1" customWidth="1"/>
    <col min="93" max="93" width="19" hidden="1" customWidth="1"/>
    <col min="94" max="95" width="19.28515625" hidden="1" customWidth="1"/>
    <col min="96" max="96" width="19.5703125" hidden="1" customWidth="1"/>
    <col min="97" max="97" width="14.7109375" hidden="1" customWidth="1"/>
    <col min="98" max="98" width="19.85546875" hidden="1" customWidth="1"/>
    <col min="99" max="99" width="81.85546875" hidden="1" customWidth="1"/>
    <col min="100" max="102" width="19.85546875" hidden="1" customWidth="1"/>
    <col min="103" max="103" width="12.85546875" hidden="1" customWidth="1"/>
    <col min="104" max="104" width="17.28515625" hidden="1" customWidth="1"/>
    <col min="105" max="105" width="19.42578125" hidden="1" customWidth="1"/>
    <col min="106" max="106" width="18.28515625" hidden="1" customWidth="1"/>
    <col min="107" max="107" width="15.140625" hidden="1" customWidth="1"/>
    <col min="108" max="109" width="19.85546875" hidden="1" customWidth="1"/>
    <col min="110" max="110" width="40.85546875" hidden="1" customWidth="1"/>
    <col min="111" max="111" width="39.7109375" hidden="1" customWidth="1"/>
    <col min="112" max="112" width="43.85546875" hidden="1" customWidth="1"/>
    <col min="113" max="113" width="19.85546875" hidden="1" customWidth="1"/>
    <col min="114" max="114" width="31" hidden="1" customWidth="1"/>
    <col min="115" max="127" width="19.85546875" hidden="1" customWidth="1"/>
    <col min="128" max="128" width="18.7109375" hidden="1" customWidth="1"/>
    <col min="129" max="129" width="17.140625" hidden="1" customWidth="1"/>
    <col min="130" max="130" width="26.28515625" hidden="1" customWidth="1"/>
    <col min="131" max="131" width="21.42578125" customWidth="1"/>
  </cols>
  <sheetData>
    <row r="1" spans="1:134" ht="15" hidden="1" customHeight="1" x14ac:dyDescent="0.25"/>
    <row r="2" spans="1:134" ht="7.5" customHeight="1" x14ac:dyDescent="0.25">
      <c r="A2" s="789"/>
      <c r="B2" s="790"/>
      <c r="C2" s="796" t="s">
        <v>197</v>
      </c>
      <c r="D2" s="797"/>
      <c r="E2" s="797"/>
      <c r="F2" s="797"/>
      <c r="G2" s="797"/>
      <c r="H2" s="797"/>
      <c r="I2" s="797"/>
      <c r="J2" s="797"/>
      <c r="K2" s="797"/>
      <c r="L2" s="797"/>
      <c r="M2" s="797"/>
      <c r="N2" s="797"/>
      <c r="O2" s="797"/>
      <c r="P2" s="797"/>
      <c r="Q2" s="798"/>
      <c r="R2" s="807" t="s">
        <v>198</v>
      </c>
      <c r="S2" s="808"/>
      <c r="T2" s="12"/>
      <c r="U2" s="13"/>
      <c r="V2" s="200"/>
      <c r="W2" s="200"/>
      <c r="X2" s="200"/>
      <c r="Y2" s="200"/>
      <c r="Z2" s="200"/>
      <c r="AA2" s="200"/>
      <c r="AB2" s="200"/>
      <c r="AC2" s="200"/>
      <c r="AD2" s="200"/>
      <c r="AE2" s="200"/>
      <c r="AF2" s="200"/>
      <c r="AG2" s="200"/>
      <c r="AH2" s="209"/>
      <c r="AI2" s="200"/>
      <c r="AJ2" s="209"/>
      <c r="AK2" s="200"/>
      <c r="AL2" s="200"/>
      <c r="AM2" s="200"/>
      <c r="AN2" s="200"/>
      <c r="AO2" s="200"/>
      <c r="AP2" s="200"/>
      <c r="AQ2" s="200"/>
      <c r="AR2" s="209"/>
      <c r="AS2" s="200"/>
      <c r="AT2" s="200"/>
      <c r="AU2" s="200"/>
      <c r="AV2" s="209"/>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DF2" s="456"/>
      <c r="DG2" s="456"/>
      <c r="DH2" s="456"/>
      <c r="DI2" s="456"/>
      <c r="DJ2" s="456"/>
      <c r="DK2" s="456"/>
      <c r="DL2" s="456"/>
    </row>
    <row r="3" spans="1:134" ht="7.5" hidden="1" customHeight="1" x14ac:dyDescent="0.25">
      <c r="A3" s="791"/>
      <c r="B3" s="792"/>
      <c r="C3" s="799"/>
      <c r="D3" s="800"/>
      <c r="E3" s="800"/>
      <c r="F3" s="800"/>
      <c r="G3" s="800"/>
      <c r="H3" s="800"/>
      <c r="I3" s="800"/>
      <c r="J3" s="800"/>
      <c r="K3" s="800"/>
      <c r="L3" s="800"/>
      <c r="M3" s="800"/>
      <c r="N3" s="800"/>
      <c r="O3" s="800"/>
      <c r="P3" s="800"/>
      <c r="Q3" s="801"/>
      <c r="R3" s="515"/>
      <c r="S3" s="514"/>
      <c r="T3" s="12"/>
      <c r="U3" s="516"/>
      <c r="V3" s="200"/>
      <c r="W3" s="200"/>
      <c r="X3" s="200"/>
      <c r="Y3" s="200"/>
      <c r="Z3" s="200"/>
      <c r="AA3" s="200"/>
      <c r="AB3" s="200"/>
      <c r="AC3" s="200"/>
      <c r="AD3" s="200"/>
      <c r="AE3" s="200"/>
      <c r="AF3" s="200"/>
      <c r="AG3" s="200"/>
      <c r="AH3" s="209"/>
      <c r="AI3" s="200"/>
      <c r="AJ3" s="209"/>
      <c r="AK3" s="200"/>
      <c r="AL3" s="200"/>
      <c r="AM3" s="200"/>
      <c r="AN3" s="200"/>
      <c r="AO3" s="200"/>
      <c r="AP3" s="200"/>
      <c r="AQ3" s="200"/>
      <c r="AR3" s="209"/>
      <c r="AS3" s="200"/>
      <c r="AT3" s="200"/>
      <c r="AU3" s="200"/>
      <c r="AV3" s="209"/>
      <c r="AW3" s="200"/>
      <c r="AX3" s="200"/>
      <c r="AY3" s="200"/>
      <c r="AZ3" s="200"/>
      <c r="BA3" s="200"/>
      <c r="BB3" s="200"/>
      <c r="BC3" s="200"/>
      <c r="BD3" s="200"/>
      <c r="BE3" s="200"/>
      <c r="BF3" s="200"/>
      <c r="BG3" s="200"/>
      <c r="BH3" s="200"/>
      <c r="BI3" s="200"/>
      <c r="BJ3" s="200"/>
      <c r="BK3" s="200"/>
      <c r="BL3" s="200"/>
      <c r="BM3" s="200"/>
      <c r="BN3" s="200"/>
      <c r="BO3" s="200"/>
      <c r="BP3" s="200"/>
      <c r="BQ3" s="200"/>
      <c r="BR3" s="200"/>
      <c r="BS3" s="200"/>
      <c r="DF3" s="456"/>
      <c r="DG3" s="456"/>
      <c r="DH3" s="456"/>
      <c r="DI3" s="456"/>
      <c r="DJ3" s="456"/>
      <c r="DK3" s="456"/>
      <c r="DL3" s="456"/>
    </row>
    <row r="4" spans="1:134" ht="7.5" customHeight="1" x14ac:dyDescent="0.25">
      <c r="A4" s="791"/>
      <c r="B4" s="792"/>
      <c r="C4" s="799"/>
      <c r="D4" s="800"/>
      <c r="E4" s="800"/>
      <c r="F4" s="800"/>
      <c r="G4" s="800"/>
      <c r="H4" s="800"/>
      <c r="I4" s="800"/>
      <c r="J4" s="800"/>
      <c r="K4" s="800"/>
      <c r="L4" s="800"/>
      <c r="M4" s="800"/>
      <c r="N4" s="800"/>
      <c r="O4" s="800"/>
      <c r="P4" s="800"/>
      <c r="Q4" s="801"/>
      <c r="R4" s="515"/>
      <c r="S4" s="514"/>
      <c r="T4" s="12"/>
      <c r="U4" s="516"/>
      <c r="V4" s="200"/>
      <c r="W4" s="200"/>
      <c r="X4" s="200"/>
      <c r="Y4" s="200"/>
      <c r="Z4" s="200"/>
      <c r="AA4" s="200"/>
      <c r="AB4" s="200"/>
      <c r="AC4" s="200"/>
      <c r="AD4" s="200"/>
      <c r="AE4" s="200"/>
      <c r="AF4" s="200"/>
      <c r="AG4" s="200"/>
      <c r="AH4" s="209"/>
      <c r="AI4" s="200"/>
      <c r="AJ4" s="209"/>
      <c r="AK4" s="200"/>
      <c r="AL4" s="200"/>
      <c r="AM4" s="200"/>
      <c r="AN4" s="200"/>
      <c r="AO4" s="200"/>
      <c r="AP4" s="200"/>
      <c r="AQ4" s="200"/>
      <c r="AR4" s="209"/>
      <c r="AS4" s="200"/>
      <c r="AT4" s="200"/>
      <c r="AU4" s="200"/>
      <c r="AV4" s="209"/>
      <c r="AW4" s="200"/>
      <c r="AX4" s="200"/>
      <c r="AY4" s="200"/>
      <c r="AZ4" s="200"/>
      <c r="BA4" s="200"/>
      <c r="BB4" s="200"/>
      <c r="BC4" s="200"/>
      <c r="BD4" s="200"/>
      <c r="BE4" s="200"/>
      <c r="BF4" s="200"/>
      <c r="BG4" s="200"/>
      <c r="BH4" s="200"/>
      <c r="BI4" s="200"/>
      <c r="BJ4" s="200"/>
      <c r="BK4" s="200"/>
      <c r="BL4" s="200"/>
      <c r="BM4" s="200"/>
      <c r="BN4" s="200"/>
      <c r="BO4" s="200"/>
      <c r="BP4" s="200"/>
      <c r="BQ4" s="200"/>
      <c r="BR4" s="200"/>
      <c r="BS4" s="200"/>
      <c r="DF4" s="456"/>
      <c r="DG4" s="456"/>
      <c r="DH4" s="456"/>
      <c r="DI4" s="456"/>
      <c r="DJ4" s="456"/>
      <c r="DK4" s="456"/>
      <c r="DL4" s="456"/>
    </row>
    <row r="5" spans="1:134" ht="11.25" hidden="1" customHeight="1" x14ac:dyDescent="0.25">
      <c r="A5" s="793"/>
      <c r="B5" s="792"/>
      <c r="C5" s="802"/>
      <c r="D5" s="803"/>
      <c r="E5" s="803"/>
      <c r="F5" s="803"/>
      <c r="G5" s="803"/>
      <c r="H5" s="803"/>
      <c r="I5" s="803"/>
      <c r="J5" s="803"/>
      <c r="K5" s="803"/>
      <c r="L5" s="803"/>
      <c r="M5" s="803"/>
      <c r="N5" s="803"/>
      <c r="O5" s="803"/>
      <c r="P5" s="803"/>
      <c r="Q5" s="801"/>
      <c r="R5" s="809" t="s">
        <v>199</v>
      </c>
      <c r="S5" s="810"/>
      <c r="T5" s="12"/>
      <c r="U5" s="14"/>
      <c r="V5" s="200"/>
      <c r="W5" s="200"/>
      <c r="X5" s="200"/>
      <c r="Y5" s="200"/>
      <c r="Z5" s="200"/>
      <c r="AA5" s="200"/>
      <c r="AB5" s="200"/>
      <c r="AC5" s="200"/>
      <c r="AD5" s="200"/>
      <c r="AE5" s="200"/>
      <c r="AF5" s="200"/>
      <c r="AG5" s="200"/>
      <c r="AH5" s="209"/>
      <c r="AI5" s="200"/>
      <c r="AJ5" s="209"/>
      <c r="AK5" s="200"/>
      <c r="AL5" s="200"/>
      <c r="AM5" s="200"/>
      <c r="AN5" s="200"/>
      <c r="AO5" s="200"/>
      <c r="AP5" s="200"/>
      <c r="AQ5" s="200"/>
      <c r="AR5" s="209"/>
      <c r="AS5" s="200"/>
      <c r="AT5" s="200"/>
      <c r="AU5" s="200"/>
      <c r="AV5" s="209"/>
      <c r="AW5" s="200"/>
      <c r="AX5" s="200"/>
      <c r="AY5" s="200"/>
      <c r="AZ5" s="200"/>
      <c r="BA5" s="200"/>
      <c r="BB5" s="200"/>
      <c r="BC5" s="200"/>
      <c r="BD5" s="200"/>
      <c r="BE5" s="200"/>
      <c r="BF5" s="200"/>
      <c r="BG5" s="200"/>
      <c r="BH5" s="200"/>
      <c r="BI5" s="200"/>
      <c r="BJ5" s="200"/>
      <c r="BK5" s="200"/>
      <c r="BL5" s="200"/>
      <c r="BM5" s="200"/>
      <c r="BN5" s="200"/>
      <c r="BO5" s="200"/>
      <c r="BP5" s="200"/>
      <c r="BQ5" s="200"/>
      <c r="BR5" s="200"/>
      <c r="BS5" s="200"/>
      <c r="DF5" s="456"/>
      <c r="DG5" s="456"/>
      <c r="DH5" s="456"/>
      <c r="DI5" s="456"/>
      <c r="DJ5" s="456"/>
      <c r="DK5" s="456"/>
      <c r="DL5" s="456"/>
    </row>
    <row r="6" spans="1:134" ht="17.25" hidden="1" customHeight="1" x14ac:dyDescent="0.25">
      <c r="A6" s="794"/>
      <c r="B6" s="795"/>
      <c r="C6" s="804"/>
      <c r="D6" s="805"/>
      <c r="E6" s="805"/>
      <c r="F6" s="805"/>
      <c r="G6" s="805"/>
      <c r="H6" s="805"/>
      <c r="I6" s="805"/>
      <c r="J6" s="805"/>
      <c r="K6" s="805"/>
      <c r="L6" s="805"/>
      <c r="M6" s="805"/>
      <c r="N6" s="805"/>
      <c r="O6" s="805"/>
      <c r="P6" s="805"/>
      <c r="Q6" s="806"/>
      <c r="R6" s="811" t="s">
        <v>200</v>
      </c>
      <c r="S6" s="812"/>
      <c r="T6" s="12"/>
      <c r="U6" s="15"/>
      <c r="V6" s="200"/>
      <c r="W6" s="200"/>
      <c r="X6" s="200"/>
      <c r="Y6" s="200"/>
      <c r="Z6" s="200"/>
      <c r="AA6" s="200"/>
      <c r="AB6" s="200"/>
      <c r="AC6" s="200"/>
      <c r="AD6" s="200"/>
      <c r="AE6" s="200"/>
      <c r="AF6" s="200"/>
      <c r="AG6" s="200"/>
      <c r="AH6" s="209"/>
      <c r="AI6" s="200"/>
      <c r="AJ6" s="209"/>
      <c r="AK6" s="200"/>
      <c r="AL6" s="200"/>
      <c r="AM6" s="200"/>
      <c r="AN6" s="200"/>
      <c r="AO6" s="200"/>
      <c r="AP6" s="200"/>
      <c r="AQ6" s="200"/>
      <c r="AR6" s="209"/>
      <c r="AS6" s="200"/>
      <c r="AT6" s="200"/>
      <c r="AU6" s="200"/>
      <c r="AV6" s="209"/>
      <c r="AW6" s="200"/>
      <c r="AX6" s="200"/>
      <c r="AY6" s="200"/>
      <c r="AZ6" s="200"/>
      <c r="BA6" s="200"/>
      <c r="BB6" s="200"/>
      <c r="BC6" s="200"/>
      <c r="BD6" s="200"/>
      <c r="BE6" s="200"/>
      <c r="BF6" s="200"/>
      <c r="BG6" s="200"/>
      <c r="BH6" s="200"/>
      <c r="BI6" s="200"/>
      <c r="BJ6" s="200"/>
      <c r="BK6" s="200"/>
      <c r="BL6" s="200"/>
      <c r="BM6" s="200"/>
      <c r="BN6" s="200"/>
      <c r="BO6" s="200"/>
      <c r="BP6" s="200"/>
      <c r="BQ6" s="200"/>
      <c r="BR6" s="200"/>
      <c r="BS6" s="200"/>
      <c r="DF6" s="456"/>
      <c r="DG6" s="456"/>
      <c r="DH6" s="456"/>
      <c r="DI6" s="456"/>
      <c r="DJ6" s="456"/>
      <c r="DK6" s="456"/>
      <c r="DL6" s="456"/>
    </row>
    <row r="7" spans="1:134" ht="12.6" hidden="1" customHeight="1" x14ac:dyDescent="0.25">
      <c r="A7" s="210"/>
      <c r="B7" s="200"/>
      <c r="C7" s="200"/>
      <c r="D7" s="200"/>
      <c r="E7" s="200"/>
      <c r="F7" s="200"/>
      <c r="G7" s="200"/>
      <c r="H7" s="200"/>
      <c r="I7" s="200"/>
      <c r="J7" s="200"/>
      <c r="K7" s="200"/>
      <c r="L7" s="200"/>
      <c r="M7" s="200"/>
      <c r="N7" s="200"/>
      <c r="O7" s="200"/>
      <c r="P7" s="200"/>
      <c r="Q7" s="200"/>
      <c r="R7" s="200"/>
      <c r="S7" s="200"/>
      <c r="T7" s="200"/>
      <c r="U7" s="200"/>
      <c r="V7" s="200"/>
      <c r="W7" s="200"/>
      <c r="X7" s="200"/>
      <c r="Y7" s="200"/>
      <c r="Z7" s="200"/>
      <c r="AA7" s="200"/>
      <c r="AB7" s="200"/>
      <c r="AC7" s="200"/>
      <c r="AD7" s="200"/>
      <c r="AE7" s="200"/>
      <c r="AF7" s="200"/>
      <c r="AG7" s="200"/>
      <c r="AH7" s="209"/>
      <c r="AI7" s="200"/>
      <c r="AJ7" s="209"/>
      <c r="AK7" s="200"/>
      <c r="AL7" s="200"/>
      <c r="AM7" s="200"/>
      <c r="AN7" s="200"/>
      <c r="AO7" s="200"/>
      <c r="AP7" s="200"/>
      <c r="AQ7" s="200"/>
      <c r="AR7" s="209"/>
      <c r="AS7" s="200"/>
      <c r="AT7" s="200"/>
      <c r="AU7" s="200"/>
      <c r="AV7" s="209"/>
      <c r="AW7" s="200"/>
      <c r="AX7" s="200"/>
      <c r="AY7" s="200"/>
      <c r="AZ7" s="200"/>
      <c r="BA7" s="200"/>
      <c r="BB7" s="200"/>
      <c r="BC7" s="200"/>
      <c r="BD7" s="200"/>
      <c r="BE7" s="200"/>
      <c r="BF7" s="200"/>
      <c r="BG7" s="200"/>
      <c r="BH7" s="200"/>
      <c r="BI7" s="200"/>
      <c r="BJ7" s="200"/>
      <c r="BK7" s="200"/>
      <c r="BL7" s="200"/>
      <c r="BM7" s="200"/>
      <c r="BN7" s="200"/>
      <c r="BO7" s="200"/>
      <c r="BP7" s="200"/>
      <c r="BQ7" s="200"/>
      <c r="BR7" s="200"/>
      <c r="BS7" s="200"/>
      <c r="DF7" s="456"/>
      <c r="DG7" s="456"/>
      <c r="DH7" s="456"/>
      <c r="DI7" s="456"/>
      <c r="DJ7" s="456"/>
      <c r="DK7" s="456"/>
      <c r="DL7" s="456"/>
    </row>
    <row r="8" spans="1:134" ht="12.6" hidden="1" customHeight="1" x14ac:dyDescent="0.25">
      <c r="A8" s="210"/>
      <c r="B8" s="200"/>
      <c r="C8" s="200"/>
      <c r="D8" s="200"/>
      <c r="E8" s="200"/>
      <c r="F8" s="200"/>
      <c r="G8" s="200"/>
      <c r="H8" s="200"/>
      <c r="I8" s="200"/>
      <c r="J8" s="200"/>
      <c r="K8" s="200"/>
      <c r="L8" s="200"/>
      <c r="M8" s="200"/>
      <c r="N8" s="200"/>
      <c r="O8" s="200"/>
      <c r="P8" s="200"/>
      <c r="Q8" s="200"/>
      <c r="R8" s="200"/>
      <c r="S8" s="200"/>
      <c r="T8" s="200"/>
      <c r="U8" s="200"/>
      <c r="V8" s="200"/>
      <c r="W8" s="200"/>
      <c r="X8" s="200"/>
      <c r="Y8" s="200"/>
      <c r="Z8" s="200"/>
      <c r="AA8" s="200"/>
      <c r="AB8" s="200"/>
      <c r="AC8" s="200"/>
      <c r="AD8" s="200"/>
      <c r="AE8" s="200"/>
      <c r="AF8" s="200"/>
      <c r="AG8" s="200"/>
      <c r="AH8" s="209"/>
      <c r="AI8" s="200"/>
      <c r="AJ8" s="209"/>
      <c r="AK8" s="200"/>
      <c r="AL8" s="200"/>
      <c r="AM8" s="200"/>
      <c r="AN8" s="200"/>
      <c r="AO8" s="200"/>
      <c r="AP8" s="200"/>
      <c r="AQ8" s="200"/>
      <c r="AR8" s="209"/>
      <c r="AS8" s="200"/>
      <c r="AT8" s="200"/>
      <c r="AU8" s="200"/>
      <c r="AV8" s="209"/>
      <c r="AW8" s="200"/>
      <c r="AX8" s="200"/>
      <c r="AY8" s="200"/>
      <c r="AZ8" s="200"/>
      <c r="BA8" s="200"/>
      <c r="BB8" s="200"/>
      <c r="BC8" s="200"/>
      <c r="BD8" s="200"/>
      <c r="BE8" s="200"/>
      <c r="BF8" s="200"/>
      <c r="BG8" s="200"/>
      <c r="BH8" s="200"/>
      <c r="BI8" s="200"/>
      <c r="BJ8" s="200"/>
      <c r="BK8" s="200"/>
      <c r="BL8" s="200"/>
      <c r="BM8" s="200"/>
      <c r="BN8" s="200"/>
      <c r="BO8" s="200"/>
      <c r="BP8" s="200"/>
      <c r="BQ8" s="200"/>
      <c r="BR8" s="200"/>
      <c r="BS8" s="200"/>
      <c r="DF8" s="456"/>
      <c r="DG8" s="456"/>
      <c r="DH8" s="456"/>
      <c r="DI8" s="456"/>
      <c r="DJ8" s="456"/>
      <c r="DK8" s="456"/>
      <c r="DL8" s="456"/>
    </row>
    <row r="9" spans="1:134" ht="14.25" hidden="1" customHeight="1" x14ac:dyDescent="0.25">
      <c r="A9" s="211" t="s">
        <v>201</v>
      </c>
      <c r="B9" s="200"/>
      <c r="C9" s="200"/>
      <c r="D9" s="200"/>
      <c r="E9" s="200"/>
      <c r="F9" s="200"/>
      <c r="G9" s="200"/>
      <c r="H9" s="200"/>
      <c r="I9" s="200"/>
      <c r="J9" s="200"/>
      <c r="K9" s="200"/>
      <c r="L9" s="200"/>
      <c r="M9" s="200"/>
      <c r="N9" s="200"/>
      <c r="O9" s="200"/>
      <c r="P9" s="200"/>
      <c r="Q9" s="200"/>
      <c r="R9" s="200"/>
      <c r="S9" s="200"/>
      <c r="T9" s="200"/>
      <c r="U9" s="200"/>
      <c r="V9" s="200"/>
      <c r="W9" s="200"/>
      <c r="X9" s="200"/>
      <c r="Y9" s="200"/>
      <c r="Z9" s="200"/>
      <c r="AA9" s="200"/>
      <c r="AB9" s="200"/>
      <c r="AC9" s="200"/>
      <c r="AD9" s="200"/>
      <c r="AE9" s="200"/>
      <c r="AF9" s="200"/>
      <c r="AG9" s="200"/>
      <c r="AH9" s="209"/>
      <c r="AI9" s="200"/>
      <c r="AJ9" s="209"/>
      <c r="AK9" s="200"/>
      <c r="AL9" s="200"/>
      <c r="AM9" s="200"/>
      <c r="AN9" s="200"/>
      <c r="AO9" s="200"/>
      <c r="AP9" s="200"/>
      <c r="AQ9" s="200"/>
      <c r="AR9" s="209"/>
      <c r="AS9" s="200"/>
      <c r="AT9" s="200"/>
      <c r="AU9" s="200"/>
      <c r="AV9" s="209"/>
      <c r="AW9" s="200"/>
      <c r="AX9" s="200"/>
      <c r="AY9" s="200"/>
      <c r="AZ9" s="200"/>
      <c r="BA9" s="200"/>
      <c r="BB9" s="200"/>
      <c r="BC9" s="200"/>
      <c r="BD9" s="200"/>
      <c r="BE9" s="200"/>
      <c r="BF9" s="200"/>
      <c r="BG9" s="200"/>
      <c r="BH9" s="200"/>
      <c r="BI9" s="200"/>
      <c r="BJ9" s="200"/>
      <c r="BK9" s="200"/>
      <c r="BL9" s="200"/>
      <c r="BM9" s="200"/>
      <c r="BN9" s="200"/>
      <c r="BO9" s="200"/>
      <c r="BP9" s="200"/>
      <c r="BQ9" s="200"/>
      <c r="BR9" s="200"/>
      <c r="BS9" s="200"/>
      <c r="DF9" s="456"/>
      <c r="DG9" s="456"/>
      <c r="DH9" s="456"/>
      <c r="DI9" s="456"/>
      <c r="DJ9" s="456"/>
      <c r="DK9" s="456"/>
      <c r="DL9" s="456"/>
    </row>
    <row r="10" spans="1:134" ht="13.5" customHeight="1" x14ac:dyDescent="0.25">
      <c r="A10" s="763" t="s">
        <v>202</v>
      </c>
      <c r="B10" s="761"/>
      <c r="C10" s="761"/>
      <c r="D10" s="761"/>
      <c r="E10" s="761"/>
      <c r="F10" s="761"/>
      <c r="G10" s="761"/>
      <c r="H10" s="761"/>
      <c r="I10" s="762"/>
      <c r="J10" s="764" t="s">
        <v>203</v>
      </c>
      <c r="K10" s="761"/>
      <c r="L10" s="761"/>
      <c r="M10" s="761"/>
      <c r="N10" s="761"/>
      <c r="O10" s="761"/>
      <c r="P10" s="762"/>
      <c r="Q10" s="764" t="s">
        <v>204</v>
      </c>
      <c r="R10" s="761"/>
      <c r="S10" s="761"/>
      <c r="T10" s="761"/>
      <c r="U10" s="761"/>
      <c r="V10" s="761"/>
      <c r="W10" s="761"/>
      <c r="X10" s="761"/>
      <c r="Y10" s="761"/>
      <c r="Z10" s="761"/>
      <c r="AA10" s="761"/>
      <c r="AB10" s="761"/>
      <c r="AC10" s="761"/>
      <c r="AD10" s="761"/>
      <c r="AE10" s="761"/>
      <c r="AF10" s="761"/>
      <c r="AG10" s="761"/>
      <c r="AH10" s="761"/>
      <c r="AI10" s="761"/>
      <c r="AJ10" s="761"/>
      <c r="AK10" s="761"/>
      <c r="AL10" s="761"/>
      <c r="AM10" s="761"/>
      <c r="AN10" s="761"/>
      <c r="AO10" s="761"/>
      <c r="AP10" s="761"/>
      <c r="AQ10" s="761"/>
      <c r="AR10" s="761"/>
      <c r="AS10" s="761"/>
      <c r="AT10" s="761"/>
      <c r="AU10" s="761"/>
      <c r="AV10" s="762"/>
      <c r="AW10" s="705" t="s">
        <v>205</v>
      </c>
      <c r="AX10" s="761"/>
      <c r="AY10" s="761"/>
      <c r="AZ10" s="761"/>
      <c r="BA10" s="761"/>
      <c r="BB10" s="761"/>
      <c r="BC10" s="762"/>
      <c r="BD10" s="764" t="s">
        <v>206</v>
      </c>
      <c r="BE10" s="761"/>
      <c r="BF10" s="761"/>
      <c r="BG10" s="761"/>
      <c r="BH10" s="761"/>
      <c r="BI10" s="761"/>
      <c r="BJ10" s="761"/>
      <c r="BK10" s="762"/>
      <c r="BL10" s="775" t="s">
        <v>207</v>
      </c>
      <c r="BM10" s="776"/>
      <c r="BN10" s="776"/>
      <c r="BO10" s="776"/>
      <c r="BP10" s="776"/>
      <c r="BQ10" s="776"/>
      <c r="BR10" s="776"/>
      <c r="BS10" s="776"/>
      <c r="BT10" s="777"/>
      <c r="BU10" s="765" t="s">
        <v>208</v>
      </c>
      <c r="BV10" s="766"/>
      <c r="BW10" s="766"/>
      <c r="BX10" s="766"/>
      <c r="BY10" s="766"/>
      <c r="BZ10" s="766"/>
      <c r="CA10" s="766"/>
      <c r="CB10" s="769" t="s">
        <v>209</v>
      </c>
      <c r="CC10" s="770"/>
      <c r="CD10" s="770"/>
      <c r="CE10" s="770"/>
      <c r="CF10" s="770"/>
      <c r="CG10" s="781"/>
      <c r="CH10" s="265"/>
      <c r="CI10" s="775" t="s">
        <v>210</v>
      </c>
      <c r="CJ10" s="776"/>
      <c r="CK10" s="776"/>
      <c r="CL10" s="776"/>
      <c r="CM10" s="776"/>
      <c r="CN10" s="776"/>
      <c r="CO10" s="776"/>
      <c r="CP10" s="776"/>
      <c r="CQ10" s="777"/>
      <c r="CR10" s="765" t="s">
        <v>211</v>
      </c>
      <c r="CS10" s="766"/>
      <c r="CT10" s="766"/>
      <c r="CU10" s="766"/>
      <c r="CV10" s="766"/>
      <c r="CW10" s="766"/>
      <c r="CX10" s="766"/>
      <c r="CY10" s="769" t="s">
        <v>212</v>
      </c>
      <c r="CZ10" s="770"/>
      <c r="DA10" s="770"/>
      <c r="DB10" s="770"/>
      <c r="DC10" s="770"/>
      <c r="DD10" s="770"/>
      <c r="DE10" s="775" t="s">
        <v>213</v>
      </c>
      <c r="DF10" s="776"/>
      <c r="DG10" s="776"/>
      <c r="DH10" s="776"/>
      <c r="DI10" s="776"/>
      <c r="DJ10" s="776"/>
      <c r="DK10" s="776"/>
      <c r="DL10" s="776"/>
      <c r="DM10" s="777"/>
      <c r="DN10" s="765" t="s">
        <v>214</v>
      </c>
      <c r="DO10" s="766"/>
      <c r="DP10" s="766"/>
      <c r="DQ10" s="766"/>
      <c r="DR10" s="766"/>
      <c r="DS10" s="766"/>
      <c r="DT10" s="766"/>
      <c r="DU10" s="769" t="s">
        <v>215</v>
      </c>
      <c r="DV10" s="770"/>
      <c r="DW10" s="770"/>
      <c r="DX10" s="770"/>
      <c r="DY10" s="770"/>
      <c r="DZ10" s="770"/>
    </row>
    <row r="11" spans="1:134" ht="24" customHeight="1" x14ac:dyDescent="0.25">
      <c r="A11" s="813" t="s">
        <v>121</v>
      </c>
      <c r="B11" s="703" t="s">
        <v>123</v>
      </c>
      <c r="C11" s="703" t="s">
        <v>125</v>
      </c>
      <c r="D11" s="703" t="s">
        <v>216</v>
      </c>
      <c r="E11" s="703" t="s">
        <v>217</v>
      </c>
      <c r="F11" s="773" t="s">
        <v>218</v>
      </c>
      <c r="G11" s="773" t="s">
        <v>219</v>
      </c>
      <c r="H11" s="198" t="s">
        <v>220</v>
      </c>
      <c r="I11" s="773" t="s">
        <v>221</v>
      </c>
      <c r="J11" s="773" t="s">
        <v>138</v>
      </c>
      <c r="K11" s="773" t="s">
        <v>140</v>
      </c>
      <c r="L11" s="773" t="s">
        <v>222</v>
      </c>
      <c r="M11" s="773" t="s">
        <v>223</v>
      </c>
      <c r="N11" s="703" t="s">
        <v>3</v>
      </c>
      <c r="O11" s="703" t="s">
        <v>224</v>
      </c>
      <c r="P11" s="773" t="s">
        <v>144</v>
      </c>
      <c r="Q11" s="698" t="s">
        <v>225</v>
      </c>
      <c r="R11" s="773" t="s">
        <v>226</v>
      </c>
      <c r="S11" s="773" t="s">
        <v>150</v>
      </c>
      <c r="T11" s="705" t="s">
        <v>227</v>
      </c>
      <c r="U11" s="706"/>
      <c r="V11" s="706"/>
      <c r="W11" s="706"/>
      <c r="X11" s="706"/>
      <c r="Y11" s="706"/>
      <c r="Z11" s="706"/>
      <c r="AA11" s="706"/>
      <c r="AB11" s="706"/>
      <c r="AC11" s="706"/>
      <c r="AD11" s="706"/>
      <c r="AE11" s="707"/>
      <c r="AF11" s="705" t="s">
        <v>228</v>
      </c>
      <c r="AG11" s="706"/>
      <c r="AH11" s="706"/>
      <c r="AI11" s="706"/>
      <c r="AJ11" s="706"/>
      <c r="AK11" s="706"/>
      <c r="AL11" s="706"/>
      <c r="AM11" s="706"/>
      <c r="AN11" s="706"/>
      <c r="AO11" s="706"/>
      <c r="AP11" s="706"/>
      <c r="AQ11" s="706"/>
      <c r="AR11" s="706"/>
      <c r="AS11" s="706"/>
      <c r="AT11" s="706"/>
      <c r="AU11" s="707"/>
      <c r="AV11" s="698" t="s">
        <v>229</v>
      </c>
      <c r="AW11" s="698" t="s">
        <v>164</v>
      </c>
      <c r="AX11" s="698" t="s">
        <v>166</v>
      </c>
      <c r="AY11" s="698" t="s">
        <v>168</v>
      </c>
      <c r="AZ11" s="698" t="s">
        <v>170</v>
      </c>
      <c r="BA11" s="703" t="s">
        <v>224</v>
      </c>
      <c r="BB11" s="698" t="s">
        <v>172</v>
      </c>
      <c r="BC11" s="698" t="s">
        <v>230</v>
      </c>
      <c r="BD11" s="773" t="s">
        <v>231</v>
      </c>
      <c r="BE11" s="773" t="s">
        <v>178</v>
      </c>
      <c r="BF11" s="773" t="s">
        <v>232</v>
      </c>
      <c r="BG11" s="773" t="s">
        <v>180</v>
      </c>
      <c r="BH11" s="773" t="s">
        <v>182</v>
      </c>
      <c r="BI11" s="773" t="s">
        <v>233</v>
      </c>
      <c r="BJ11" s="773" t="s">
        <v>186</v>
      </c>
      <c r="BK11" s="773" t="s">
        <v>234</v>
      </c>
      <c r="BL11" s="778"/>
      <c r="BM11" s="779"/>
      <c r="BN11" s="779"/>
      <c r="BO11" s="779"/>
      <c r="BP11" s="779"/>
      <c r="BQ11" s="779"/>
      <c r="BR11" s="779"/>
      <c r="BS11" s="779"/>
      <c r="BT11" s="780"/>
      <c r="BU11" s="767"/>
      <c r="BV11" s="768"/>
      <c r="BW11" s="768"/>
      <c r="BX11" s="768"/>
      <c r="BY11" s="768"/>
      <c r="BZ11" s="768"/>
      <c r="CA11" s="768"/>
      <c r="CB11" s="771"/>
      <c r="CC11" s="772"/>
      <c r="CD11" s="772"/>
      <c r="CE11" s="772"/>
      <c r="CF11" s="772"/>
      <c r="CG11" s="782"/>
      <c r="CH11" s="266"/>
      <c r="CI11" s="778"/>
      <c r="CJ11" s="779"/>
      <c r="CK11" s="779"/>
      <c r="CL11" s="779"/>
      <c r="CM11" s="779"/>
      <c r="CN11" s="779"/>
      <c r="CO11" s="779"/>
      <c r="CP11" s="779"/>
      <c r="CQ11" s="780"/>
      <c r="CR11" s="767"/>
      <c r="CS11" s="768"/>
      <c r="CT11" s="768"/>
      <c r="CU11" s="768"/>
      <c r="CV11" s="768"/>
      <c r="CW11" s="768"/>
      <c r="CX11" s="768"/>
      <c r="CY11" s="771"/>
      <c r="CZ11" s="772"/>
      <c r="DA11" s="772"/>
      <c r="DB11" s="772"/>
      <c r="DC11" s="772"/>
      <c r="DD11" s="772"/>
      <c r="DE11" s="778"/>
      <c r="DF11" s="779"/>
      <c r="DG11" s="779"/>
      <c r="DH11" s="779"/>
      <c r="DI11" s="779"/>
      <c r="DJ11" s="779"/>
      <c r="DK11" s="779"/>
      <c r="DL11" s="779"/>
      <c r="DM11" s="780"/>
      <c r="DN11" s="767"/>
      <c r="DO11" s="768"/>
      <c r="DP11" s="768"/>
      <c r="DQ11" s="768"/>
      <c r="DR11" s="768"/>
      <c r="DS11" s="768"/>
      <c r="DT11" s="768"/>
      <c r="DU11" s="771"/>
      <c r="DV11" s="772"/>
      <c r="DW11" s="772"/>
      <c r="DX11" s="772"/>
      <c r="DY11" s="772"/>
      <c r="DZ11" s="772"/>
    </row>
    <row r="12" spans="1:134" ht="141.75" customHeight="1" x14ac:dyDescent="0.25">
      <c r="A12" s="814"/>
      <c r="B12" s="704"/>
      <c r="C12" s="704"/>
      <c r="D12" s="704"/>
      <c r="E12" s="704"/>
      <c r="F12" s="774"/>
      <c r="G12" s="774"/>
      <c r="H12" s="199"/>
      <c r="I12" s="774"/>
      <c r="J12" s="774"/>
      <c r="K12" s="774"/>
      <c r="L12" s="774"/>
      <c r="M12" s="774"/>
      <c r="N12" s="704"/>
      <c r="O12" s="704"/>
      <c r="P12" s="774"/>
      <c r="Q12" s="699"/>
      <c r="R12" s="774"/>
      <c r="S12" s="774"/>
      <c r="T12" s="16" t="s">
        <v>235</v>
      </c>
      <c r="U12" s="16" t="s">
        <v>236</v>
      </c>
      <c r="V12" s="16" t="s">
        <v>237</v>
      </c>
      <c r="W12" s="16" t="s">
        <v>236</v>
      </c>
      <c r="X12" s="16" t="s">
        <v>238</v>
      </c>
      <c r="Y12" s="16" t="s">
        <v>236</v>
      </c>
      <c r="Z12" s="16" t="s">
        <v>239</v>
      </c>
      <c r="AA12" s="16" t="s">
        <v>236</v>
      </c>
      <c r="AB12" s="16" t="s">
        <v>240</v>
      </c>
      <c r="AC12" s="16" t="s">
        <v>236</v>
      </c>
      <c r="AD12" s="212" t="s">
        <v>241</v>
      </c>
      <c r="AE12" s="212" t="s">
        <v>242</v>
      </c>
      <c r="AF12" s="17" t="s">
        <v>178</v>
      </c>
      <c r="AG12" s="17" t="s">
        <v>243</v>
      </c>
      <c r="AH12" s="17" t="s">
        <v>244</v>
      </c>
      <c r="AI12" s="17" t="s">
        <v>243</v>
      </c>
      <c r="AJ12" s="17" t="s">
        <v>232</v>
      </c>
      <c r="AK12" s="17" t="s">
        <v>243</v>
      </c>
      <c r="AL12" s="17" t="s">
        <v>245</v>
      </c>
      <c r="AM12" s="17" t="s">
        <v>243</v>
      </c>
      <c r="AN12" s="17" t="s">
        <v>246</v>
      </c>
      <c r="AO12" s="17" t="s">
        <v>243</v>
      </c>
      <c r="AP12" s="17" t="s">
        <v>247</v>
      </c>
      <c r="AQ12" s="17" t="s">
        <v>243</v>
      </c>
      <c r="AR12" s="17" t="s">
        <v>248</v>
      </c>
      <c r="AS12" s="17" t="s">
        <v>243</v>
      </c>
      <c r="AT12" s="17" t="s">
        <v>249</v>
      </c>
      <c r="AU12" s="315" t="s">
        <v>250</v>
      </c>
      <c r="AV12" s="699"/>
      <c r="AW12" s="699"/>
      <c r="AX12" s="699"/>
      <c r="AY12" s="699"/>
      <c r="AZ12" s="699"/>
      <c r="BA12" s="704"/>
      <c r="BB12" s="699"/>
      <c r="BC12" s="699"/>
      <c r="BD12" s="774"/>
      <c r="BE12" s="774"/>
      <c r="BF12" s="774"/>
      <c r="BG12" s="774"/>
      <c r="BH12" s="774"/>
      <c r="BI12" s="774"/>
      <c r="BJ12" s="774"/>
      <c r="BK12" s="774"/>
      <c r="BL12" s="156" t="s">
        <v>251</v>
      </c>
      <c r="BM12" s="156" t="s">
        <v>252</v>
      </c>
      <c r="BN12" s="156" t="s">
        <v>253</v>
      </c>
      <c r="BO12" s="156" t="s">
        <v>254</v>
      </c>
      <c r="BP12" s="157" t="s">
        <v>255</v>
      </c>
      <c r="BQ12" s="157" t="s">
        <v>256</v>
      </c>
      <c r="BR12" s="157" t="s">
        <v>257</v>
      </c>
      <c r="BS12" s="157" t="s">
        <v>258</v>
      </c>
      <c r="BT12" s="157" t="s">
        <v>259</v>
      </c>
      <c r="BU12" s="20" t="s">
        <v>260</v>
      </c>
      <c r="BV12" s="20" t="s">
        <v>251</v>
      </c>
      <c r="BW12" s="20" t="s">
        <v>261</v>
      </c>
      <c r="BX12" s="20" t="s">
        <v>262</v>
      </c>
      <c r="BY12" s="20" t="s">
        <v>263</v>
      </c>
      <c r="BZ12" s="20" t="s">
        <v>264</v>
      </c>
      <c r="CA12" s="20" t="s">
        <v>257</v>
      </c>
      <c r="CB12" s="21" t="s">
        <v>265</v>
      </c>
      <c r="CC12" s="21" t="s">
        <v>266</v>
      </c>
      <c r="CD12" s="21" t="s">
        <v>267</v>
      </c>
      <c r="CE12" s="21" t="s">
        <v>268</v>
      </c>
      <c r="CF12" s="21" t="s">
        <v>269</v>
      </c>
      <c r="CG12" s="21" t="s">
        <v>270</v>
      </c>
      <c r="CH12" s="21"/>
      <c r="CI12" s="18" t="s">
        <v>251</v>
      </c>
      <c r="CJ12" s="18" t="s">
        <v>252</v>
      </c>
      <c r="CK12" s="18" t="s">
        <v>253</v>
      </c>
      <c r="CL12" s="18" t="s">
        <v>254</v>
      </c>
      <c r="CM12" s="19" t="s">
        <v>255</v>
      </c>
      <c r="CN12" s="19" t="s">
        <v>256</v>
      </c>
      <c r="CO12" s="19" t="s">
        <v>257</v>
      </c>
      <c r="CP12" s="19" t="s">
        <v>258</v>
      </c>
      <c r="CQ12" s="157" t="s">
        <v>259</v>
      </c>
      <c r="CR12" s="20" t="s">
        <v>260</v>
      </c>
      <c r="CS12" s="20" t="s">
        <v>251</v>
      </c>
      <c r="CT12" s="20" t="s">
        <v>261</v>
      </c>
      <c r="CU12" s="20" t="s">
        <v>262</v>
      </c>
      <c r="CV12" s="20" t="s">
        <v>263</v>
      </c>
      <c r="CW12" s="20" t="s">
        <v>264</v>
      </c>
      <c r="CX12" s="20" t="s">
        <v>257</v>
      </c>
      <c r="CY12" s="21" t="s">
        <v>265</v>
      </c>
      <c r="CZ12" s="21" t="s">
        <v>266</v>
      </c>
      <c r="DA12" s="21" t="s">
        <v>267</v>
      </c>
      <c r="DB12" s="21" t="s">
        <v>268</v>
      </c>
      <c r="DC12" s="21" t="s">
        <v>269</v>
      </c>
      <c r="DD12" s="21" t="s">
        <v>270</v>
      </c>
      <c r="DE12" s="18" t="s">
        <v>251</v>
      </c>
      <c r="DF12" s="18" t="s">
        <v>252</v>
      </c>
      <c r="DG12" s="18" t="s">
        <v>253</v>
      </c>
      <c r="DH12" s="18" t="s">
        <v>254</v>
      </c>
      <c r="DI12" s="19" t="s">
        <v>255</v>
      </c>
      <c r="DJ12" s="19" t="s">
        <v>256</v>
      </c>
      <c r="DK12" s="19" t="s">
        <v>257</v>
      </c>
      <c r="DL12" s="19" t="s">
        <v>258</v>
      </c>
      <c r="DM12" s="19" t="s">
        <v>259</v>
      </c>
      <c r="DN12" s="20" t="s">
        <v>260</v>
      </c>
      <c r="DO12" s="20" t="s">
        <v>251</v>
      </c>
      <c r="DP12" s="20" t="s">
        <v>261</v>
      </c>
      <c r="DQ12" s="20" t="s">
        <v>262</v>
      </c>
      <c r="DR12" s="20" t="s">
        <v>263</v>
      </c>
      <c r="DS12" s="20" t="s">
        <v>264</v>
      </c>
      <c r="DT12" s="20" t="s">
        <v>257</v>
      </c>
      <c r="DU12" s="21" t="s">
        <v>265</v>
      </c>
      <c r="DV12" s="21" t="s">
        <v>266</v>
      </c>
      <c r="DW12" s="21" t="s">
        <v>267</v>
      </c>
      <c r="DX12" s="21" t="s">
        <v>268</v>
      </c>
      <c r="DY12" s="21" t="s">
        <v>269</v>
      </c>
      <c r="DZ12" s="21" t="s">
        <v>270</v>
      </c>
    </row>
    <row r="13" spans="1:134" ht="75.75" customHeight="1" x14ac:dyDescent="0.25">
      <c r="A13" s="630">
        <v>1</v>
      </c>
      <c r="B13" s="633" t="s">
        <v>56</v>
      </c>
      <c r="C13" s="633" t="str">
        <f>VLOOKUP(B13,FORMULAS!$A$30:$C$52,2,0)</f>
        <v>Definir el marco estratégico y orientar la gestión de la Caja de la Vivienda Popular, con el fin de asegurar el cumplimiento de la misionalidad y de los objetivos establecidos en el Plan de Desarrollo Distrital, mediante la formulación y aplicación de lineamientos y metodologías que permitan articular y desarrollar los procesos de planeación, ejecución, seguimiento y control; para la mejora continua, la transparencia y democratización de la información pública,  la participación incidente de la ciudadanía, y la satisfacción de las necesidades y demandas de los grupos de valor.</v>
      </c>
      <c r="D13" s="633" t="str">
        <f>VLOOKUP(B13,FORMULAS!$A$30:$C$52,3,0)</f>
        <v xml:space="preserve">Jefe Oficina Asesora de Planeación </v>
      </c>
      <c r="E13" s="743" t="s">
        <v>12</v>
      </c>
      <c r="F13" s="743" t="s">
        <v>271</v>
      </c>
      <c r="G13" s="743" t="s">
        <v>272</v>
      </c>
      <c r="H13" s="743" t="s">
        <v>273</v>
      </c>
      <c r="I13" s="783">
        <v>300</v>
      </c>
      <c r="J13" s="654" t="str">
        <f>VLOOKUP(K13,'Tabla probabilidad'!$D$3:$E$8,2,0)</f>
        <v>Media</v>
      </c>
      <c r="K13" s="652">
        <v>0.6</v>
      </c>
      <c r="L13" s="741" t="s">
        <v>33</v>
      </c>
      <c r="M13" s="700" t="str">
        <f>VLOOKUP(L13,'Tabla Impacto'!$D$3:$F$8,3,0)</f>
        <v>Leve</v>
      </c>
      <c r="N13" s="700">
        <f>VLOOKUP(L13,'Tabla Impacto'!$D$3:$F$8,2,0)</f>
        <v>0.2</v>
      </c>
      <c r="O13" s="656" t="str">
        <f>CONCATENATE(M13,J13)</f>
        <v>LeveMedia</v>
      </c>
      <c r="P13" s="668" t="str">
        <f>VLOOKUP(O13,FORMULAS!$K$17:$L$42,2,0)</f>
        <v>Moderado</v>
      </c>
      <c r="Q13" s="50">
        <v>1</v>
      </c>
      <c r="R13" s="23" t="s">
        <v>274</v>
      </c>
      <c r="S13" s="22" t="s">
        <v>40</v>
      </c>
      <c r="T13" s="24" t="s">
        <v>40</v>
      </c>
      <c r="U13" s="318">
        <f>IF(T13=CONTROLES!$C$72,CONTROLES!$D$72,CONTROLES!$D$74)</f>
        <v>0.25</v>
      </c>
      <c r="V13" s="24" t="s">
        <v>275</v>
      </c>
      <c r="W13" s="318">
        <f>IF(V13=CONTROLES!$C$75,CONTROLES!$D$75,CONTROLES!$D$76)</f>
        <v>0.15</v>
      </c>
      <c r="X13" s="48" t="s">
        <v>276</v>
      </c>
      <c r="Y13" s="132" t="str">
        <f>IF(X13=CONTROLES!$C$77,CONTROLES!$D$77,CONTROLES!$D$78)</f>
        <v>-</v>
      </c>
      <c r="Z13" s="24" t="s">
        <v>277</v>
      </c>
      <c r="AA13" s="181" t="str">
        <f>IF(Z13=CONTROLES!$C$79,CONTROLES!$D$79,CONTROLES!$D$80)</f>
        <v>-</v>
      </c>
      <c r="AB13" s="24" t="s">
        <v>278</v>
      </c>
      <c r="AC13" s="181" t="str">
        <f>IF(AB13=CONTROLES!$C$81,CONTROLES!$D$81,CONTROLES!$D$82)</f>
        <v>-</v>
      </c>
      <c r="AD13" s="322">
        <f t="shared" ref="AD13:AD44" si="0">U13+W13</f>
        <v>0.4</v>
      </c>
      <c r="AE13" s="649">
        <f>AVERAGE(AD13:AD15)</f>
        <v>0.40000000000000008</v>
      </c>
      <c r="AF13" s="24" t="s">
        <v>279</v>
      </c>
      <c r="AG13" s="26">
        <f>IF(AF13=CONTROLES!$C$50,CONTROLES!$D$50,CONTROLES!$D$51)</f>
        <v>15</v>
      </c>
      <c r="AH13" s="27" t="s">
        <v>280</v>
      </c>
      <c r="AI13" s="26">
        <f>IF(AH13=CONTROLES!$C$52,CONTROLES!$D$52,CONTROLES!$D$53)</f>
        <v>15</v>
      </c>
      <c r="AJ13" s="27" t="s">
        <v>281</v>
      </c>
      <c r="AK13" s="26">
        <f>IF(AJ13=CONTROLES!$C$54,CONTROLES!$D$54,CONTROLES!$D$55)</f>
        <v>15</v>
      </c>
      <c r="AL13" s="27" t="s">
        <v>282</v>
      </c>
      <c r="AM13" s="26">
        <f>IF(AL13=CONTROLES!$C$56,CONTROLES!$D$56,CONTROLES!$D$57)</f>
        <v>15</v>
      </c>
      <c r="AN13" s="27" t="s">
        <v>283</v>
      </c>
      <c r="AO13" s="26">
        <f>IF(AN13=CONTROLES!$C$59,CONTROLES!$D$59,CONTROLES!$D$60)</f>
        <v>15</v>
      </c>
      <c r="AP13" s="27" t="s">
        <v>284</v>
      </c>
      <c r="AQ13" s="26">
        <f>IF(AP13=CONTROLES!$C$61,CONTROLES!$D$61,CONTROLES!$D$62)</f>
        <v>15</v>
      </c>
      <c r="AR13" s="27" t="s">
        <v>285</v>
      </c>
      <c r="AS13" s="213">
        <f>IF(AR13=CONTROLES!$C$63,CONTROLES!$D$63,CONTROLES!$D$65)</f>
        <v>10</v>
      </c>
      <c r="AT13" s="214">
        <f t="shared" ref="AT13:AT18" si="1">AG13+AI13+AK13+AM13+AO13+AQ13+AS13</f>
        <v>100</v>
      </c>
      <c r="AU13" s="696">
        <f>AVERAGE(AT13:AT15)</f>
        <v>100</v>
      </c>
      <c r="AV13" s="677" t="str">
        <f>IF(ISERROR(AU13)=TRUE,"",IF(AND(AU13&lt;=85),"Débil",IF(AND(AU13&gt;=85.01,AU13&lt;=95),"Moderado",IF(AND(AU13&gt;=95.1,AU13&lt;=100),"Fuerte",""))))</f>
        <v>Fuerte</v>
      </c>
      <c r="AW13" s="672">
        <f>(K13-(K13*AE13))</f>
        <v>0.35999999999999993</v>
      </c>
      <c r="AX13" s="654" t="str">
        <f>VLOOKUP(AW13,'Tabla probabilidad'!$D$16:$F$20,3,TRUE)</f>
        <v>Baja</v>
      </c>
      <c r="AY13" s="700" t="str">
        <f>VLOOKUP($L$13,'Tabla Impacto'!$D$3:$F$8,3,0)</f>
        <v>Leve</v>
      </c>
      <c r="AZ13" s="700">
        <f>+N13</f>
        <v>0.2</v>
      </c>
      <c r="BA13" s="656" t="str">
        <f>CONCATENATE(AY13,AX13)</f>
        <v>LeveBaja</v>
      </c>
      <c r="BB13" s="668" t="str">
        <f>VLOOKUP(BA13,FORMULAS!$K$17:$L$42,2,0)</f>
        <v>Bajo</v>
      </c>
      <c r="BC13" s="652" t="s">
        <v>51</v>
      </c>
      <c r="BD13" s="158" t="s">
        <v>286</v>
      </c>
      <c r="BE13" s="122" t="s">
        <v>287</v>
      </c>
      <c r="BF13" s="143" t="s">
        <v>111</v>
      </c>
      <c r="BG13" s="159">
        <v>45689</v>
      </c>
      <c r="BH13" s="159">
        <v>46011</v>
      </c>
      <c r="BI13" s="158" t="s">
        <v>288</v>
      </c>
      <c r="BJ13" s="158" t="s">
        <v>289</v>
      </c>
      <c r="BK13" s="122" t="s">
        <v>290</v>
      </c>
      <c r="BL13" s="169" t="s">
        <v>291</v>
      </c>
      <c r="BM13" s="172" t="s">
        <v>292</v>
      </c>
      <c r="BN13" s="173" t="s">
        <v>293</v>
      </c>
      <c r="BO13" s="172" t="s">
        <v>294</v>
      </c>
      <c r="BP13" s="25">
        <v>0.33</v>
      </c>
      <c r="BQ13" s="173" t="s">
        <v>295</v>
      </c>
      <c r="BR13" s="35" t="s">
        <v>296</v>
      </c>
      <c r="BS13" s="35" t="s">
        <v>297</v>
      </c>
      <c r="BT13" s="35" t="s">
        <v>297</v>
      </c>
      <c r="BU13" s="215">
        <v>45805</v>
      </c>
      <c r="BV13" s="35" t="s">
        <v>291</v>
      </c>
      <c r="BW13" s="26" t="s">
        <v>298</v>
      </c>
      <c r="BX13" s="26" t="s">
        <v>299</v>
      </c>
      <c r="BY13" s="26" t="s">
        <v>300</v>
      </c>
      <c r="BZ13" s="35" t="s">
        <v>301</v>
      </c>
      <c r="CA13" s="35" t="s">
        <v>296</v>
      </c>
      <c r="CB13" s="127"/>
      <c r="CC13" s="29"/>
      <c r="CD13" s="29"/>
      <c r="CE13" s="29"/>
      <c r="CF13" s="127"/>
      <c r="CG13" s="127"/>
      <c r="CH13" s="127"/>
      <c r="CI13" s="174" t="s">
        <v>302</v>
      </c>
      <c r="CJ13" s="23" t="s">
        <v>303</v>
      </c>
      <c r="CK13" s="23" t="s">
        <v>304</v>
      </c>
      <c r="CL13" s="633" t="s">
        <v>305</v>
      </c>
      <c r="CM13" s="880">
        <v>0.8</v>
      </c>
      <c r="CN13" s="877" t="s">
        <v>306</v>
      </c>
      <c r="CO13" s="874" t="s">
        <v>296</v>
      </c>
      <c r="CP13" s="874" t="s">
        <v>307</v>
      </c>
      <c r="CQ13" s="874" t="s">
        <v>297</v>
      </c>
      <c r="CR13" s="883">
        <v>45947</v>
      </c>
      <c r="CS13" s="874" t="s">
        <v>291</v>
      </c>
      <c r="CT13" s="874" t="s">
        <v>308</v>
      </c>
      <c r="CU13" s="877" t="s">
        <v>309</v>
      </c>
      <c r="CV13" s="880">
        <v>1</v>
      </c>
      <c r="CW13" s="874" t="s">
        <v>310</v>
      </c>
      <c r="CX13" s="874" t="s">
        <v>296</v>
      </c>
      <c r="CY13" s="127"/>
      <c r="CZ13" s="127"/>
      <c r="DA13" s="127"/>
      <c r="DB13" s="127"/>
      <c r="DC13" s="127"/>
      <c r="DD13" s="127"/>
      <c r="DE13" s="519" t="s">
        <v>302</v>
      </c>
      <c r="DF13" s="23" t="s">
        <v>311</v>
      </c>
      <c r="DG13" s="23" t="s">
        <v>312</v>
      </c>
      <c r="DH13" s="23" t="s">
        <v>313</v>
      </c>
      <c r="DI13" s="521">
        <v>1</v>
      </c>
      <c r="DJ13" s="23" t="s">
        <v>306</v>
      </c>
      <c r="DK13" s="520" t="s">
        <v>314</v>
      </c>
      <c r="DL13" s="520" t="s">
        <v>314</v>
      </c>
      <c r="DM13" s="520" t="s">
        <v>314</v>
      </c>
      <c r="DN13" s="575">
        <v>45673</v>
      </c>
      <c r="DO13" s="576" t="s">
        <v>315</v>
      </c>
      <c r="DP13" s="577" t="s">
        <v>316</v>
      </c>
      <c r="DQ13" s="577" t="s">
        <v>317</v>
      </c>
      <c r="DR13" s="578">
        <v>1</v>
      </c>
      <c r="DS13" s="576" t="s">
        <v>318</v>
      </c>
      <c r="DT13" s="576" t="s">
        <v>314</v>
      </c>
      <c r="DU13" s="127"/>
      <c r="DV13" s="127"/>
      <c r="DW13" s="127"/>
      <c r="DX13" s="127"/>
      <c r="DY13" s="127"/>
      <c r="DZ13" s="127"/>
      <c r="EA13" s="128"/>
      <c r="EB13" s="128"/>
      <c r="EC13" s="128"/>
      <c r="ED13" s="128"/>
    </row>
    <row r="14" spans="1:134" ht="99" customHeight="1" x14ac:dyDescent="0.25">
      <c r="A14" s="631"/>
      <c r="B14" s="634"/>
      <c r="C14" s="634"/>
      <c r="D14" s="634"/>
      <c r="E14" s="749"/>
      <c r="F14" s="749"/>
      <c r="G14" s="749"/>
      <c r="H14" s="749"/>
      <c r="I14" s="784"/>
      <c r="J14" s="671"/>
      <c r="K14" s="667"/>
      <c r="L14" s="818"/>
      <c r="M14" s="701"/>
      <c r="N14" s="701"/>
      <c r="O14" s="670"/>
      <c r="P14" s="669"/>
      <c r="Q14" s="50">
        <v>2</v>
      </c>
      <c r="R14" s="23" t="s">
        <v>319</v>
      </c>
      <c r="S14" s="22" t="s">
        <v>41</v>
      </c>
      <c r="T14" s="24" t="s">
        <v>40</v>
      </c>
      <c r="U14" s="318">
        <f>IF(T14=CONTROLES!$C$72,CONTROLES!$D$72,CONTROLES!$D$74)</f>
        <v>0.25</v>
      </c>
      <c r="V14" s="24" t="s">
        <v>275</v>
      </c>
      <c r="W14" s="318">
        <f>IF(V14=CONTROLES!$C$75,CONTROLES!$D$75,CONTROLES!$D$76)</f>
        <v>0.15</v>
      </c>
      <c r="X14" s="48" t="s">
        <v>276</v>
      </c>
      <c r="Y14" s="132" t="str">
        <f>IF(X14=CONTROLES!$C$77,CONTROLES!$D$77,CONTROLES!$D$78)</f>
        <v>-</v>
      </c>
      <c r="Z14" s="24" t="s">
        <v>277</v>
      </c>
      <c r="AA14" s="181" t="str">
        <f>IF(Z14=CONTROLES!$C$79,CONTROLES!$D$79,CONTROLES!$D$80)</f>
        <v>-</v>
      </c>
      <c r="AB14" s="24" t="s">
        <v>278</v>
      </c>
      <c r="AC14" s="181" t="str">
        <f>IF(AB14=CONTROLES!$C$81,CONTROLES!$D$81,CONTROLES!$D$82)</f>
        <v>-</v>
      </c>
      <c r="AD14" s="322">
        <f t="shared" si="0"/>
        <v>0.4</v>
      </c>
      <c r="AE14" s="650"/>
      <c r="AF14" s="24" t="s">
        <v>279</v>
      </c>
      <c r="AG14" s="26">
        <f>IF(AF14=CONTROLES!$C$50,CONTROLES!$D$50,CONTROLES!$D$51)</f>
        <v>15</v>
      </c>
      <c r="AH14" s="27" t="s">
        <v>280</v>
      </c>
      <c r="AI14" s="26">
        <f>IF(AH14=CONTROLES!$C$52,CONTROLES!$D$52,CONTROLES!$D$53)</f>
        <v>15</v>
      </c>
      <c r="AJ14" s="27" t="s">
        <v>281</v>
      </c>
      <c r="AK14" s="26">
        <f>IF(AJ14=CONTROLES!$C$54,CONTROLES!$D$54,CONTROLES!$D$55)</f>
        <v>15</v>
      </c>
      <c r="AL14" s="27" t="s">
        <v>282</v>
      </c>
      <c r="AM14" s="26">
        <f>IF(AL14=CONTROLES!$C$56,CONTROLES!$D$56,CONTROLES!$D$57)</f>
        <v>15</v>
      </c>
      <c r="AN14" s="27" t="s">
        <v>283</v>
      </c>
      <c r="AO14" s="26">
        <f>IF(AN14=CONTROLES!$C$59,CONTROLES!$D$59,CONTROLES!$D$60)</f>
        <v>15</v>
      </c>
      <c r="AP14" s="27" t="s">
        <v>284</v>
      </c>
      <c r="AQ14" s="26">
        <f>IF(AP14=CONTROLES!$C$61,CONTROLES!$D$61,CONTROLES!$D$62)</f>
        <v>15</v>
      </c>
      <c r="AR14" s="27" t="s">
        <v>285</v>
      </c>
      <c r="AS14" s="213">
        <f>IF(AR14=CONTROLES!$C$63,CONTROLES!$D$63,CONTROLES!$D$65)</f>
        <v>10</v>
      </c>
      <c r="AT14" s="214">
        <f t="shared" si="1"/>
        <v>100</v>
      </c>
      <c r="AU14" s="696"/>
      <c r="AV14" s="708"/>
      <c r="AW14" s="673"/>
      <c r="AX14" s="671"/>
      <c r="AY14" s="701"/>
      <c r="AZ14" s="701"/>
      <c r="BA14" s="670"/>
      <c r="BB14" s="669"/>
      <c r="BC14" s="667"/>
      <c r="BD14" s="120"/>
      <c r="BE14" s="116"/>
      <c r="BF14" s="118"/>
      <c r="BG14" s="121"/>
      <c r="BH14" s="121"/>
      <c r="BI14" s="116"/>
      <c r="BJ14" s="116"/>
      <c r="BK14" s="116"/>
      <c r="BL14" s="169" t="s">
        <v>291</v>
      </c>
      <c r="BM14" s="173" t="s">
        <v>320</v>
      </c>
      <c r="BN14" s="173" t="s">
        <v>321</v>
      </c>
      <c r="BO14" s="35" t="s">
        <v>297</v>
      </c>
      <c r="BP14" s="35" t="s">
        <v>297</v>
      </c>
      <c r="BQ14" s="35" t="s">
        <v>297</v>
      </c>
      <c r="BR14" s="35" t="s">
        <v>297</v>
      </c>
      <c r="BS14" s="35" t="s">
        <v>297</v>
      </c>
      <c r="BT14" s="35" t="s">
        <v>297</v>
      </c>
      <c r="BU14" s="215">
        <v>45805</v>
      </c>
      <c r="BV14" s="35" t="s">
        <v>291</v>
      </c>
      <c r="BW14" s="26" t="s">
        <v>298</v>
      </c>
      <c r="BX14" s="174" t="s">
        <v>297</v>
      </c>
      <c r="BY14" s="174" t="s">
        <v>297</v>
      </c>
      <c r="BZ14" s="174" t="s">
        <v>297</v>
      </c>
      <c r="CA14" s="174" t="s">
        <v>296</v>
      </c>
      <c r="CB14" s="127"/>
      <c r="CC14" s="29"/>
      <c r="CD14" s="29"/>
      <c r="CE14" s="29"/>
      <c r="CF14" s="127"/>
      <c r="CG14" s="127"/>
      <c r="CH14" s="127"/>
      <c r="CI14" s="174" t="s">
        <v>302</v>
      </c>
      <c r="CJ14" s="23" t="s">
        <v>322</v>
      </c>
      <c r="CK14" s="23" t="s">
        <v>323</v>
      </c>
      <c r="CL14" s="634"/>
      <c r="CM14" s="881"/>
      <c r="CN14" s="878"/>
      <c r="CO14" s="875"/>
      <c r="CP14" s="875"/>
      <c r="CQ14" s="875"/>
      <c r="CR14" s="875"/>
      <c r="CS14" s="875"/>
      <c r="CT14" s="875"/>
      <c r="CU14" s="878"/>
      <c r="CV14" s="875"/>
      <c r="CW14" s="875"/>
      <c r="CX14" s="875"/>
      <c r="CY14" s="127"/>
      <c r="CZ14" s="127"/>
      <c r="DA14" s="127"/>
      <c r="DB14" s="127"/>
      <c r="DC14" s="127"/>
      <c r="DD14" s="127"/>
      <c r="DE14" s="519" t="s">
        <v>302</v>
      </c>
      <c r="DF14" s="23" t="s">
        <v>324</v>
      </c>
      <c r="DG14" s="23" t="s">
        <v>325</v>
      </c>
      <c r="DH14" s="520" t="s">
        <v>326</v>
      </c>
      <c r="DI14" s="520" t="s">
        <v>326</v>
      </c>
      <c r="DJ14" s="520" t="s">
        <v>326</v>
      </c>
      <c r="DK14" s="520" t="s">
        <v>314</v>
      </c>
      <c r="DL14" s="520" t="s">
        <v>314</v>
      </c>
      <c r="DM14" s="520" t="s">
        <v>314</v>
      </c>
      <c r="DN14" s="575">
        <v>45673</v>
      </c>
      <c r="DO14" s="576" t="s">
        <v>315</v>
      </c>
      <c r="DP14" s="577" t="s">
        <v>316</v>
      </c>
      <c r="DQ14" s="520" t="s">
        <v>326</v>
      </c>
      <c r="DR14" s="520" t="s">
        <v>326</v>
      </c>
      <c r="DS14" s="520" t="s">
        <v>326</v>
      </c>
      <c r="DT14" s="576" t="s">
        <v>314</v>
      </c>
      <c r="DU14" s="127"/>
      <c r="DV14" s="127"/>
      <c r="DW14" s="127"/>
      <c r="DX14" s="127"/>
      <c r="DY14" s="127"/>
      <c r="DZ14" s="127"/>
      <c r="EA14" s="128"/>
      <c r="EB14" s="128"/>
      <c r="EC14" s="128"/>
      <c r="ED14" s="128"/>
    </row>
    <row r="15" spans="1:134" ht="89.25" customHeight="1" x14ac:dyDescent="0.25">
      <c r="A15" s="632"/>
      <c r="B15" s="635"/>
      <c r="C15" s="635"/>
      <c r="D15" s="635"/>
      <c r="E15" s="744"/>
      <c r="F15" s="744"/>
      <c r="G15" s="744"/>
      <c r="H15" s="744"/>
      <c r="I15" s="785"/>
      <c r="J15" s="655"/>
      <c r="K15" s="653"/>
      <c r="L15" s="742"/>
      <c r="M15" s="702"/>
      <c r="N15" s="702"/>
      <c r="O15" s="657"/>
      <c r="P15" s="662"/>
      <c r="Q15" s="50">
        <v>3</v>
      </c>
      <c r="R15" s="23" t="s">
        <v>327</v>
      </c>
      <c r="S15" s="22" t="s">
        <v>40</v>
      </c>
      <c r="T15" s="24" t="s">
        <v>40</v>
      </c>
      <c r="U15" s="318">
        <f>IF(T15=CONTROLES!$C$72,CONTROLES!$D$72,CONTROLES!$D$74)</f>
        <v>0.25</v>
      </c>
      <c r="V15" s="24" t="s">
        <v>275</v>
      </c>
      <c r="W15" s="318">
        <f>IF(V15=CONTROLES!$C$75,CONTROLES!$D$75,CONTROLES!$D$76)</f>
        <v>0.15</v>
      </c>
      <c r="X15" s="48" t="s">
        <v>276</v>
      </c>
      <c r="Y15" s="132" t="str">
        <f>IF(X15=CONTROLES!$C$77,CONTROLES!$D$77,CONTROLES!$D$78)</f>
        <v>-</v>
      </c>
      <c r="Z15" s="24" t="s">
        <v>277</v>
      </c>
      <c r="AA15" s="181" t="str">
        <f>IF(Z15=CONTROLES!$C$79,CONTROLES!$D$79,CONTROLES!$D$80)</f>
        <v>-</v>
      </c>
      <c r="AB15" s="24" t="s">
        <v>278</v>
      </c>
      <c r="AC15" s="181" t="str">
        <f>IF(AB15=CONTROLES!$C$81,CONTROLES!$D$81,CONTROLES!$D$82)</f>
        <v>-</v>
      </c>
      <c r="AD15" s="322">
        <f t="shared" si="0"/>
        <v>0.4</v>
      </c>
      <c r="AE15" s="651"/>
      <c r="AF15" s="24" t="s">
        <v>279</v>
      </c>
      <c r="AG15" s="26">
        <f>IF(AF15=CONTROLES!$C$50,CONTROLES!$D$50,CONTROLES!$D$51)</f>
        <v>15</v>
      </c>
      <c r="AH15" s="27" t="s">
        <v>280</v>
      </c>
      <c r="AI15" s="26">
        <f>IF(AH15=CONTROLES!$C$52,CONTROLES!$D$52,CONTROLES!$D$53)</f>
        <v>15</v>
      </c>
      <c r="AJ15" s="27" t="s">
        <v>281</v>
      </c>
      <c r="AK15" s="26">
        <f>IF(AJ15=CONTROLES!$C$54,CONTROLES!$D$54,CONTROLES!$D$55)</f>
        <v>15</v>
      </c>
      <c r="AL15" s="27" t="s">
        <v>282</v>
      </c>
      <c r="AM15" s="26">
        <f>IF(AL15=CONTROLES!$C$56,CONTROLES!$D$56,CONTROLES!$D$57)</f>
        <v>15</v>
      </c>
      <c r="AN15" s="27" t="s">
        <v>283</v>
      </c>
      <c r="AO15" s="26">
        <f>IF(AN15=CONTROLES!$C$59,CONTROLES!$D$59,CONTROLES!$D$60)</f>
        <v>15</v>
      </c>
      <c r="AP15" s="27" t="s">
        <v>284</v>
      </c>
      <c r="AQ15" s="26">
        <f>IF(AP15=CONTROLES!$C$61,CONTROLES!$D$61,CONTROLES!$D$62)</f>
        <v>15</v>
      </c>
      <c r="AR15" s="27" t="s">
        <v>285</v>
      </c>
      <c r="AS15" s="213">
        <f>IF(AR15=CONTROLES!$C$63,CONTROLES!$D$63,CONTROLES!$D$65)</f>
        <v>10</v>
      </c>
      <c r="AT15" s="214">
        <f t="shared" si="1"/>
        <v>100</v>
      </c>
      <c r="AU15" s="696"/>
      <c r="AV15" s="678"/>
      <c r="AW15" s="665"/>
      <c r="AX15" s="655"/>
      <c r="AY15" s="702"/>
      <c r="AZ15" s="702"/>
      <c r="BA15" s="657"/>
      <c r="BB15" s="662"/>
      <c r="BC15" s="653"/>
      <c r="BD15" s="120"/>
      <c r="BE15" s="116"/>
      <c r="BF15" s="118"/>
      <c r="BG15" s="121"/>
      <c r="BH15" s="121"/>
      <c r="BI15" s="116"/>
      <c r="BJ15" s="116"/>
      <c r="BK15" s="115"/>
      <c r="BL15" s="169" t="s">
        <v>291</v>
      </c>
      <c r="BM15" s="173" t="s">
        <v>328</v>
      </c>
      <c r="BN15" s="172" t="s">
        <v>329</v>
      </c>
      <c r="BO15" s="35" t="s">
        <v>297</v>
      </c>
      <c r="BP15" s="35" t="s">
        <v>297</v>
      </c>
      <c r="BQ15" s="35" t="s">
        <v>297</v>
      </c>
      <c r="BR15" s="35" t="s">
        <v>297</v>
      </c>
      <c r="BS15" s="35" t="s">
        <v>297</v>
      </c>
      <c r="BT15" s="35" t="s">
        <v>297</v>
      </c>
      <c r="BU15" s="215">
        <v>45805</v>
      </c>
      <c r="BV15" s="35" t="s">
        <v>291</v>
      </c>
      <c r="BW15" s="26" t="s">
        <v>298</v>
      </c>
      <c r="BX15" s="174" t="s">
        <v>297</v>
      </c>
      <c r="BY15" s="174" t="s">
        <v>297</v>
      </c>
      <c r="BZ15" s="174" t="s">
        <v>297</v>
      </c>
      <c r="CA15" s="174" t="s">
        <v>296</v>
      </c>
      <c r="CB15" s="29"/>
      <c r="CC15" s="29"/>
      <c r="CD15" s="29"/>
      <c r="CE15" s="29"/>
      <c r="CF15" s="29"/>
      <c r="CG15" s="29"/>
      <c r="CH15" s="29"/>
      <c r="CI15" s="174" t="s">
        <v>302</v>
      </c>
      <c r="CJ15" s="23" t="s">
        <v>330</v>
      </c>
      <c r="CK15" s="23" t="s">
        <v>331</v>
      </c>
      <c r="CL15" s="635"/>
      <c r="CM15" s="882"/>
      <c r="CN15" s="879"/>
      <c r="CO15" s="876"/>
      <c r="CP15" s="876"/>
      <c r="CQ15" s="876"/>
      <c r="CR15" s="876"/>
      <c r="CS15" s="876"/>
      <c r="CT15" s="876"/>
      <c r="CU15" s="879"/>
      <c r="CV15" s="876"/>
      <c r="CW15" s="876"/>
      <c r="CX15" s="876"/>
      <c r="CY15" s="29"/>
      <c r="CZ15" s="29"/>
      <c r="DA15" s="29"/>
      <c r="DB15" s="127"/>
      <c r="DC15" s="127"/>
      <c r="DD15" s="127"/>
      <c r="DE15" s="519" t="s">
        <v>302</v>
      </c>
      <c r="DF15" s="23" t="s">
        <v>327</v>
      </c>
      <c r="DG15" s="23" t="s">
        <v>332</v>
      </c>
      <c r="DH15" s="520" t="s">
        <v>326</v>
      </c>
      <c r="DI15" s="520" t="s">
        <v>326</v>
      </c>
      <c r="DJ15" s="520" t="s">
        <v>326</v>
      </c>
      <c r="DK15" s="520" t="s">
        <v>314</v>
      </c>
      <c r="DL15" s="520" t="s">
        <v>314</v>
      </c>
      <c r="DM15" s="520" t="s">
        <v>314</v>
      </c>
      <c r="DN15" s="575">
        <v>45673</v>
      </c>
      <c r="DO15" s="576" t="s">
        <v>315</v>
      </c>
      <c r="DP15" s="577" t="s">
        <v>316</v>
      </c>
      <c r="DQ15" s="520" t="s">
        <v>326</v>
      </c>
      <c r="DR15" s="520" t="s">
        <v>326</v>
      </c>
      <c r="DS15" s="520" t="s">
        <v>326</v>
      </c>
      <c r="DT15" s="576" t="s">
        <v>314</v>
      </c>
      <c r="DU15" s="127"/>
      <c r="DV15" s="127"/>
      <c r="DW15" s="127"/>
      <c r="DX15" s="127"/>
      <c r="DY15" s="29"/>
      <c r="DZ15" s="29"/>
    </row>
    <row r="16" spans="1:134" ht="79.5" customHeight="1" x14ac:dyDescent="0.25">
      <c r="A16" s="630">
        <v>2</v>
      </c>
      <c r="B16" s="633" t="s">
        <v>333</v>
      </c>
      <c r="C16" s="633" t="str">
        <f>+FORMULAS!B31</f>
        <v>Definir el marco estratégico y orientar la gestión de la Caja de la Vivienda Popular, con el fin de asegurar el cumplimiento de la misionalidad y de los objetivos establecidos en el Plan de Desarrollo Distrital, mediante la formulación y aplicación de lineamientos y metodologías que permitan articular y desarrollar los procesos de planeación, ejecución, seguimiento y control; para la mejora continua, la transparencia y democratización de la información pública,  la participación incidente de la ciudadanía, y la satisfacción de las necesidades y demandas de los grupos de valor.</v>
      </c>
      <c r="D16" s="633" t="str">
        <f>+FORMULAS!C31</f>
        <v xml:space="preserve">Jefe Oficina Asesora de Planeación </v>
      </c>
      <c r="E16" s="743" t="s">
        <v>12</v>
      </c>
      <c r="F16" s="754" t="s">
        <v>334</v>
      </c>
      <c r="G16" s="743" t="s">
        <v>335</v>
      </c>
      <c r="H16" s="743" t="s">
        <v>336</v>
      </c>
      <c r="I16" s="783">
        <v>84</v>
      </c>
      <c r="J16" s="654" t="str">
        <f>VLOOKUP(K16,'Tabla probabilidad'!$D$3:$E$8,2,0)</f>
        <v>Media</v>
      </c>
      <c r="K16" s="652">
        <v>0.6</v>
      </c>
      <c r="L16" s="196" t="s">
        <v>337</v>
      </c>
      <c r="M16" s="700" t="str">
        <f>VLOOKUP(L16,'Tabla Impacto'!$D$3:$F$8,3,0)</f>
        <v>Menor</v>
      </c>
      <c r="N16" s="700">
        <f>VLOOKUP(L16,'Tabla Impacto'!$D$3:$F$8,2,0)</f>
        <v>0.4</v>
      </c>
      <c r="O16" s="656" t="str">
        <f>CONCATENATE(M16,J16)</f>
        <v>MenorMedia</v>
      </c>
      <c r="P16" s="668" t="str">
        <f>VLOOKUP(O16,FORMULAS!$K$17:$L$42,2,0)</f>
        <v>Moderado</v>
      </c>
      <c r="Q16" s="50">
        <v>1</v>
      </c>
      <c r="R16" s="23" t="s">
        <v>338</v>
      </c>
      <c r="S16" s="22" t="s">
        <v>41</v>
      </c>
      <c r="T16" s="24" t="s">
        <v>41</v>
      </c>
      <c r="U16" s="318">
        <f>IF(T16=CONTROLES!$C$72,CONTROLES!$D$72,CONTROLES!$D$74)</f>
        <v>0</v>
      </c>
      <c r="V16" s="24" t="s">
        <v>275</v>
      </c>
      <c r="W16" s="318">
        <f>IF(V16=CONTROLES!$C$75,CONTROLES!$D$75,CONTROLES!$D$76)</f>
        <v>0.15</v>
      </c>
      <c r="X16" s="48" t="s">
        <v>276</v>
      </c>
      <c r="Y16" s="132" t="str">
        <f>IF(X16=CONTROLES!$C$77,CONTROLES!$D$77,CONTROLES!$D$78)</f>
        <v>-</v>
      </c>
      <c r="Z16" s="24" t="s">
        <v>277</v>
      </c>
      <c r="AA16" s="181" t="str">
        <f>IF(Z16=CONTROLES!$C$79,CONTROLES!$D$79,CONTROLES!$D$80)</f>
        <v>-</v>
      </c>
      <c r="AB16" s="24" t="s">
        <v>278</v>
      </c>
      <c r="AC16" s="181" t="str">
        <f>IF(AB16=CONTROLES!$C$81,CONTROLES!$D$81,CONTROLES!$D$82)</f>
        <v>-</v>
      </c>
      <c r="AD16" s="322">
        <f t="shared" si="0"/>
        <v>0.15</v>
      </c>
      <c r="AE16" s="649">
        <f>AVERAGE(AD16:AD18)</f>
        <v>0.23333333333333336</v>
      </c>
      <c r="AF16" s="24" t="s">
        <v>279</v>
      </c>
      <c r="AG16" s="26">
        <f>IF(AF16=CONTROLES!$C$50,CONTROLES!$D$50,CONTROLES!$D$51)</f>
        <v>15</v>
      </c>
      <c r="AH16" s="27" t="s">
        <v>280</v>
      </c>
      <c r="AI16" s="26">
        <f>IF(AH16=CONTROLES!$C$52,CONTROLES!$D$52,CONTROLES!$D$53)</f>
        <v>15</v>
      </c>
      <c r="AJ16" s="27" t="s">
        <v>281</v>
      </c>
      <c r="AK16" s="26">
        <f>IF(AJ16=CONTROLES!$C$54,CONTROLES!$D$54,CONTROLES!$D$55)</f>
        <v>15</v>
      </c>
      <c r="AL16" s="27" t="s">
        <v>282</v>
      </c>
      <c r="AM16" s="26">
        <f>IF(AL16=CONTROLES!$C$56,CONTROLES!$D$56,CONTROLES!$D$57)</f>
        <v>15</v>
      </c>
      <c r="AN16" s="27" t="s">
        <v>283</v>
      </c>
      <c r="AO16" s="26">
        <f>IF(AN16=CONTROLES!$C$59,CONTROLES!$D$59,CONTROLES!$D$60)</f>
        <v>15</v>
      </c>
      <c r="AP16" s="27" t="s">
        <v>284</v>
      </c>
      <c r="AQ16" s="26">
        <f>IF(AP16=CONTROLES!$C$61,CONTROLES!$D$61,CONTROLES!$D$62)</f>
        <v>15</v>
      </c>
      <c r="AR16" s="27" t="s">
        <v>285</v>
      </c>
      <c r="AS16" s="213">
        <f>IF(AR16=CONTROLES!$C$63,CONTROLES!$D$63,CONTROLES!$D$65)</f>
        <v>10</v>
      </c>
      <c r="AT16" s="214">
        <f t="shared" si="1"/>
        <v>100</v>
      </c>
      <c r="AU16" s="696">
        <f>AVERAGE(AT16:AT18)</f>
        <v>100</v>
      </c>
      <c r="AV16" s="677" t="str">
        <f>IF(ISERROR(AU16)=TRUE,"",IF(AND(AU16&lt;=85),"Débil",IF(AND(AU16&gt;=85.01,AU16&lt;=95),"Moderado",IF(AND(AU16&gt;=95.1,AU16&lt;=100),"Fuerte",""))))</f>
        <v>Fuerte</v>
      </c>
      <c r="AW16" s="672">
        <f>(K16-(K16*AE16))</f>
        <v>0.45999999999999996</v>
      </c>
      <c r="AX16" s="654" t="str">
        <f>VLOOKUP(AW16,'Tabla probabilidad'!$D$16:$F$20,3,TRUE)</f>
        <v>Media</v>
      </c>
      <c r="AY16" s="700" t="str">
        <f>VLOOKUP(L16,'Tabla Impacto'!$D$3:$F$8,3,0)</f>
        <v>Menor</v>
      </c>
      <c r="AZ16" s="700">
        <f>+N16</f>
        <v>0.4</v>
      </c>
      <c r="BA16" s="656" t="str">
        <f>CONCATENATE(AY16,AX16)</f>
        <v>MenorMedia</v>
      </c>
      <c r="BB16" s="668" t="str">
        <f>VLOOKUP(BA16,FORMULAS!$K$17:$L$42,2,0)</f>
        <v>Moderado</v>
      </c>
      <c r="BC16" s="652" t="s">
        <v>51</v>
      </c>
      <c r="BD16" s="122" t="s">
        <v>339</v>
      </c>
      <c r="BE16" s="122" t="s">
        <v>340</v>
      </c>
      <c r="BF16" s="143" t="s">
        <v>112</v>
      </c>
      <c r="BG16" s="160">
        <v>45658</v>
      </c>
      <c r="BH16" s="160">
        <v>45726</v>
      </c>
      <c r="BI16" s="122" t="s">
        <v>341</v>
      </c>
      <c r="BJ16" s="122" t="s">
        <v>342</v>
      </c>
      <c r="BK16" s="122" t="s">
        <v>290</v>
      </c>
      <c r="BL16" s="35" t="s">
        <v>291</v>
      </c>
      <c r="BM16" s="23" t="s">
        <v>343</v>
      </c>
      <c r="BN16" s="35" t="s">
        <v>344</v>
      </c>
      <c r="BO16" s="122" t="s">
        <v>345</v>
      </c>
      <c r="BP16" s="25">
        <v>1</v>
      </c>
      <c r="BQ16" s="26" t="s">
        <v>346</v>
      </c>
      <c r="BR16" s="35" t="s">
        <v>314</v>
      </c>
      <c r="BS16" s="35" t="s">
        <v>347</v>
      </c>
      <c r="BT16" s="194" t="s">
        <v>297</v>
      </c>
      <c r="BU16" s="29"/>
      <c r="BV16" s="29"/>
      <c r="BW16" s="29"/>
      <c r="BX16" s="29"/>
      <c r="BY16" s="29"/>
      <c r="BZ16" s="29"/>
      <c r="CA16" s="29"/>
      <c r="CB16" s="29"/>
      <c r="CC16" s="29"/>
      <c r="CD16" s="29"/>
      <c r="CE16" s="29"/>
      <c r="CF16" s="29"/>
      <c r="CG16" s="29"/>
      <c r="CH16" s="29"/>
      <c r="CI16" s="35" t="s">
        <v>291</v>
      </c>
      <c r="CJ16" s="23" t="s">
        <v>343</v>
      </c>
      <c r="CK16" s="35" t="s">
        <v>344</v>
      </c>
      <c r="CL16" s="122" t="s">
        <v>348</v>
      </c>
      <c r="CM16" s="25">
        <v>1</v>
      </c>
      <c r="CN16" s="26" t="s">
        <v>346</v>
      </c>
      <c r="CO16" s="874" t="s">
        <v>296</v>
      </c>
      <c r="CP16" s="874" t="s">
        <v>307</v>
      </c>
      <c r="CQ16" s="874" t="s">
        <v>297</v>
      </c>
      <c r="CR16" s="883">
        <v>45947</v>
      </c>
      <c r="CS16" s="874" t="s">
        <v>291</v>
      </c>
      <c r="CT16" s="874" t="s">
        <v>308</v>
      </c>
      <c r="CU16" s="877" t="s">
        <v>349</v>
      </c>
      <c r="CV16" s="880">
        <v>1</v>
      </c>
      <c r="CW16" s="874" t="s">
        <v>310</v>
      </c>
      <c r="CX16" s="874" t="s">
        <v>296</v>
      </c>
      <c r="CY16" s="29"/>
      <c r="CZ16" s="29"/>
      <c r="DA16" s="29"/>
      <c r="DB16" s="127"/>
      <c r="DC16" s="127"/>
      <c r="DD16" s="127"/>
      <c r="DE16" s="129"/>
      <c r="DF16" s="23" t="s">
        <v>350</v>
      </c>
      <c r="DG16" s="23" t="s">
        <v>351</v>
      </c>
      <c r="DH16" s="23" t="s">
        <v>352</v>
      </c>
      <c r="DI16" s="521">
        <v>1</v>
      </c>
      <c r="DJ16" s="23" t="s">
        <v>353</v>
      </c>
      <c r="DK16" s="520" t="s">
        <v>314</v>
      </c>
      <c r="DL16" s="520" t="s">
        <v>314</v>
      </c>
      <c r="DM16" s="520" t="s">
        <v>314</v>
      </c>
      <c r="DN16" s="575">
        <v>45673</v>
      </c>
      <c r="DO16" s="576" t="s">
        <v>315</v>
      </c>
      <c r="DP16" s="577" t="s">
        <v>316</v>
      </c>
      <c r="DQ16" s="577" t="s">
        <v>354</v>
      </c>
      <c r="DR16" s="578">
        <v>1</v>
      </c>
      <c r="DS16" s="576" t="s">
        <v>318</v>
      </c>
      <c r="DT16" s="576" t="s">
        <v>314</v>
      </c>
      <c r="DU16" s="127"/>
      <c r="DV16" s="127"/>
      <c r="DW16" s="127"/>
      <c r="DX16" s="127"/>
      <c r="DY16" s="29"/>
      <c r="DZ16" s="29"/>
    </row>
    <row r="17" spans="1:130" ht="79.5" customHeight="1" x14ac:dyDescent="0.25">
      <c r="A17" s="631"/>
      <c r="B17" s="634"/>
      <c r="C17" s="634"/>
      <c r="D17" s="634"/>
      <c r="E17" s="749"/>
      <c r="F17" s="755"/>
      <c r="G17" s="749"/>
      <c r="H17" s="749"/>
      <c r="I17" s="784"/>
      <c r="J17" s="671"/>
      <c r="K17" s="667"/>
      <c r="L17" s="197"/>
      <c r="M17" s="701"/>
      <c r="N17" s="701"/>
      <c r="O17" s="670"/>
      <c r="P17" s="669"/>
      <c r="Q17" s="50">
        <v>2</v>
      </c>
      <c r="R17" s="23" t="s">
        <v>355</v>
      </c>
      <c r="S17" s="22" t="s">
        <v>40</v>
      </c>
      <c r="T17" s="24" t="s">
        <v>40</v>
      </c>
      <c r="U17" s="318">
        <f>IF(T17=CONTROLES!$C$72,CONTROLES!$D$72,CONTROLES!$D$74)</f>
        <v>0.25</v>
      </c>
      <c r="V17" s="24" t="s">
        <v>275</v>
      </c>
      <c r="W17" s="318">
        <f>IF(V17=CONTROLES!$C$75,CONTROLES!$D$75,CONTROLES!$D$76)</f>
        <v>0.15</v>
      </c>
      <c r="X17" s="48" t="s">
        <v>276</v>
      </c>
      <c r="Y17" s="132" t="str">
        <f>IF(X17=CONTROLES!$C$77,CONTROLES!$D$77,CONTROLES!$D$78)</f>
        <v>-</v>
      </c>
      <c r="Z17" s="24" t="s">
        <v>277</v>
      </c>
      <c r="AA17" s="181" t="str">
        <f>IF(Z17=CONTROLES!$C$79,CONTROLES!$D$79,CONTROLES!$D$80)</f>
        <v>-</v>
      </c>
      <c r="AB17" s="24" t="s">
        <v>278</v>
      </c>
      <c r="AC17" s="181" t="str">
        <f>IF(AB17=CONTROLES!$C$81,CONTROLES!$D$81,CONTROLES!$D$82)</f>
        <v>-</v>
      </c>
      <c r="AD17" s="322">
        <f t="shared" si="0"/>
        <v>0.4</v>
      </c>
      <c r="AE17" s="650"/>
      <c r="AF17" s="24" t="s">
        <v>279</v>
      </c>
      <c r="AG17" s="26">
        <f>IF(AF17=CONTROLES!$C$50,CONTROLES!$D$50,CONTROLES!$D$51)</f>
        <v>15</v>
      </c>
      <c r="AH17" s="27" t="s">
        <v>280</v>
      </c>
      <c r="AI17" s="26">
        <f>IF(AH17=CONTROLES!$C$52,CONTROLES!$D$52,CONTROLES!$D$53)</f>
        <v>15</v>
      </c>
      <c r="AJ17" s="27" t="s">
        <v>281</v>
      </c>
      <c r="AK17" s="26">
        <f>IF(AJ17=CONTROLES!$C$54,CONTROLES!$D$54,CONTROLES!$D$55)</f>
        <v>15</v>
      </c>
      <c r="AL17" s="27" t="s">
        <v>282</v>
      </c>
      <c r="AM17" s="26">
        <f>IF(AL17=CONTROLES!$C$56,CONTROLES!$D$56,CONTROLES!$D$57)</f>
        <v>15</v>
      </c>
      <c r="AN17" s="27" t="s">
        <v>283</v>
      </c>
      <c r="AO17" s="26">
        <f>IF(AN17=CONTROLES!$C$59,CONTROLES!$D$59,CONTROLES!$D$60)</f>
        <v>15</v>
      </c>
      <c r="AP17" s="27" t="s">
        <v>284</v>
      </c>
      <c r="AQ17" s="26">
        <f>IF(AP17=CONTROLES!$C$61,CONTROLES!$D$61,CONTROLES!$D$62)</f>
        <v>15</v>
      </c>
      <c r="AR17" s="27" t="s">
        <v>285</v>
      </c>
      <c r="AS17" s="213">
        <f>IF(AR17=CONTROLES!$C$63,CONTROLES!$D$63,CONTROLES!$D$65)</f>
        <v>10</v>
      </c>
      <c r="AT17" s="214">
        <f t="shared" si="1"/>
        <v>100</v>
      </c>
      <c r="AU17" s="696"/>
      <c r="AV17" s="708"/>
      <c r="AW17" s="673"/>
      <c r="AX17" s="671"/>
      <c r="AY17" s="701"/>
      <c r="AZ17" s="701"/>
      <c r="BA17" s="670"/>
      <c r="BB17" s="669"/>
      <c r="BC17" s="667"/>
      <c r="BD17" s="122" t="s">
        <v>356</v>
      </c>
      <c r="BE17" s="122" t="s">
        <v>340</v>
      </c>
      <c r="BF17" s="143" t="s">
        <v>107</v>
      </c>
      <c r="BG17" s="160">
        <v>45658</v>
      </c>
      <c r="BH17" s="160">
        <v>46021</v>
      </c>
      <c r="BI17" s="122" t="s">
        <v>357</v>
      </c>
      <c r="BJ17" s="122" t="s">
        <v>358</v>
      </c>
      <c r="BK17" s="122" t="s">
        <v>290</v>
      </c>
      <c r="BL17" s="35" t="s">
        <v>291</v>
      </c>
      <c r="BM17" s="23" t="s">
        <v>359</v>
      </c>
      <c r="BN17" s="35" t="s">
        <v>360</v>
      </c>
      <c r="BO17" s="122" t="s">
        <v>361</v>
      </c>
      <c r="BP17" s="25">
        <v>0.3</v>
      </c>
      <c r="BQ17" s="35" t="s">
        <v>362</v>
      </c>
      <c r="BR17" s="35" t="s">
        <v>314</v>
      </c>
      <c r="BS17" s="35" t="s">
        <v>347</v>
      </c>
      <c r="BT17" s="194" t="s">
        <v>297</v>
      </c>
      <c r="BU17" s="29"/>
      <c r="BV17" s="29"/>
      <c r="BW17" s="29"/>
      <c r="BX17" s="29"/>
      <c r="BY17" s="29"/>
      <c r="BZ17" s="29"/>
      <c r="CA17" s="29"/>
      <c r="CB17" s="29"/>
      <c r="CC17" s="29"/>
      <c r="CD17" s="29"/>
      <c r="CE17" s="29"/>
      <c r="CF17" s="29"/>
      <c r="CG17" s="29"/>
      <c r="CH17" s="29"/>
      <c r="CI17" s="35" t="s">
        <v>291</v>
      </c>
      <c r="CJ17" s="23" t="s">
        <v>359</v>
      </c>
      <c r="CK17" s="35" t="s">
        <v>360</v>
      </c>
      <c r="CL17" s="122" t="s">
        <v>361</v>
      </c>
      <c r="CM17" s="25">
        <v>0.7</v>
      </c>
      <c r="CN17" s="35" t="s">
        <v>362</v>
      </c>
      <c r="CO17" s="875"/>
      <c r="CP17" s="875"/>
      <c r="CQ17" s="875"/>
      <c r="CR17" s="875"/>
      <c r="CS17" s="875"/>
      <c r="CT17" s="875"/>
      <c r="CU17" s="878"/>
      <c r="CV17" s="875"/>
      <c r="CW17" s="875"/>
      <c r="CX17" s="875"/>
      <c r="CY17" s="29"/>
      <c r="CZ17" s="29"/>
      <c r="DA17" s="29"/>
      <c r="DB17" s="127"/>
      <c r="DC17" s="127"/>
      <c r="DD17" s="127"/>
      <c r="DE17" s="129"/>
      <c r="DF17" s="23" t="s">
        <v>363</v>
      </c>
      <c r="DG17" s="23" t="s">
        <v>364</v>
      </c>
      <c r="DH17" s="520" t="s">
        <v>326</v>
      </c>
      <c r="DI17" s="520" t="s">
        <v>326</v>
      </c>
      <c r="DJ17" s="520" t="s">
        <v>326</v>
      </c>
      <c r="DK17" s="520" t="s">
        <v>314</v>
      </c>
      <c r="DL17" s="520" t="s">
        <v>314</v>
      </c>
      <c r="DM17" s="520" t="s">
        <v>314</v>
      </c>
      <c r="DN17" s="575">
        <v>45673</v>
      </c>
      <c r="DO17" s="576" t="s">
        <v>315</v>
      </c>
      <c r="DP17" s="577" t="s">
        <v>316</v>
      </c>
      <c r="DQ17" s="520" t="s">
        <v>326</v>
      </c>
      <c r="DR17" s="520" t="s">
        <v>326</v>
      </c>
      <c r="DS17" s="520" t="s">
        <v>326</v>
      </c>
      <c r="DT17" s="576" t="s">
        <v>314</v>
      </c>
      <c r="DU17" s="127"/>
      <c r="DV17" s="127"/>
      <c r="DW17" s="127"/>
      <c r="DX17" s="127"/>
      <c r="DY17" s="29"/>
      <c r="DZ17" s="29"/>
    </row>
    <row r="18" spans="1:130" ht="79.5" customHeight="1" x14ac:dyDescent="0.25">
      <c r="A18" s="632"/>
      <c r="B18" s="635"/>
      <c r="C18" s="635"/>
      <c r="D18" s="635"/>
      <c r="E18" s="744"/>
      <c r="F18" s="756"/>
      <c r="G18" s="744"/>
      <c r="H18" s="744"/>
      <c r="I18" s="785"/>
      <c r="J18" s="655"/>
      <c r="K18" s="653"/>
      <c r="L18" s="197"/>
      <c r="M18" s="702"/>
      <c r="N18" s="702"/>
      <c r="O18" s="657"/>
      <c r="P18" s="662"/>
      <c r="Q18" s="50">
        <v>3</v>
      </c>
      <c r="R18" s="23" t="s">
        <v>365</v>
      </c>
      <c r="S18" s="22" t="s">
        <v>45</v>
      </c>
      <c r="T18" s="24" t="s">
        <v>45</v>
      </c>
      <c r="U18" s="318">
        <f>IF(T18=CONTROLES!$C$72,CONTROLES!$D$72,CONTROLES!$D$74)</f>
        <v>0</v>
      </c>
      <c r="V18" s="24" t="s">
        <v>275</v>
      </c>
      <c r="W18" s="318">
        <f>IF(V18=CONTROLES!$C$75,CONTROLES!$D$75,CONTROLES!$D$76)</f>
        <v>0.15</v>
      </c>
      <c r="X18" s="48" t="s">
        <v>276</v>
      </c>
      <c r="Y18" s="132" t="str">
        <f>IF(X18=CONTROLES!$C$77,CONTROLES!$D$77,CONTROLES!$D$78)</f>
        <v>-</v>
      </c>
      <c r="Z18" s="24" t="s">
        <v>277</v>
      </c>
      <c r="AA18" s="181" t="str">
        <f>IF(Z18=CONTROLES!$C$79,CONTROLES!$D$79,CONTROLES!$D$80)</f>
        <v>-</v>
      </c>
      <c r="AB18" s="24" t="s">
        <v>278</v>
      </c>
      <c r="AC18" s="181" t="str">
        <f>IF(AB18=CONTROLES!$C$81,CONTROLES!$D$81,CONTROLES!$D$82)</f>
        <v>-</v>
      </c>
      <c r="AD18" s="322">
        <f t="shared" si="0"/>
        <v>0.15</v>
      </c>
      <c r="AE18" s="651"/>
      <c r="AF18" s="24" t="s">
        <v>279</v>
      </c>
      <c r="AG18" s="26">
        <f>IF(AF18=CONTROLES!$C$50,CONTROLES!$D$50,CONTROLES!$D$51)</f>
        <v>15</v>
      </c>
      <c r="AH18" s="27" t="s">
        <v>280</v>
      </c>
      <c r="AI18" s="26">
        <f>IF(AH18=CONTROLES!$C$52,CONTROLES!$D$52,CONTROLES!$D$53)</f>
        <v>15</v>
      </c>
      <c r="AJ18" s="27" t="s">
        <v>281</v>
      </c>
      <c r="AK18" s="26">
        <f>IF(AJ18=CONTROLES!$C$54,CONTROLES!$D$54,CONTROLES!$D$55)</f>
        <v>15</v>
      </c>
      <c r="AL18" s="27" t="s">
        <v>282</v>
      </c>
      <c r="AM18" s="26">
        <f>IF(AL18=CONTROLES!$C$56,CONTROLES!$D$56,CONTROLES!$D$57)</f>
        <v>15</v>
      </c>
      <c r="AN18" s="27" t="s">
        <v>283</v>
      </c>
      <c r="AO18" s="26">
        <f>IF(AN18=CONTROLES!$C$59,CONTROLES!$D$59,CONTROLES!$D$60)</f>
        <v>15</v>
      </c>
      <c r="AP18" s="27" t="s">
        <v>284</v>
      </c>
      <c r="AQ18" s="26">
        <f>IF(AP18=CONTROLES!$C$61,CONTROLES!$D$61,CONTROLES!$D$62)</f>
        <v>15</v>
      </c>
      <c r="AR18" s="27" t="s">
        <v>285</v>
      </c>
      <c r="AS18" s="213">
        <f>IF(AR18=CONTROLES!$C$63,CONTROLES!$D$63,CONTROLES!$D$65)</f>
        <v>10</v>
      </c>
      <c r="AT18" s="214">
        <f t="shared" si="1"/>
        <v>100</v>
      </c>
      <c r="AU18" s="696"/>
      <c r="AV18" s="678"/>
      <c r="AW18" s="665"/>
      <c r="AX18" s="655"/>
      <c r="AY18" s="702"/>
      <c r="AZ18" s="702"/>
      <c r="BA18" s="657"/>
      <c r="BB18" s="662"/>
      <c r="BC18" s="653"/>
      <c r="BD18" s="116"/>
      <c r="BE18" s="116"/>
      <c r="BF18" s="119"/>
      <c r="BG18" s="117"/>
      <c r="BH18" s="117"/>
      <c r="BI18" s="116"/>
      <c r="BJ18" s="116"/>
      <c r="BK18" s="116"/>
      <c r="BL18" s="35" t="s">
        <v>291</v>
      </c>
      <c r="BM18" s="23" t="s">
        <v>366</v>
      </c>
      <c r="BN18" s="35" t="s">
        <v>367</v>
      </c>
      <c r="BO18" s="35" t="s">
        <v>367</v>
      </c>
      <c r="BP18" s="35" t="s">
        <v>367</v>
      </c>
      <c r="BQ18" s="35" t="s">
        <v>367</v>
      </c>
      <c r="BR18" s="35" t="s">
        <v>367</v>
      </c>
      <c r="BS18" s="35" t="s">
        <v>367</v>
      </c>
      <c r="BT18" s="35" t="s">
        <v>367</v>
      </c>
      <c r="BU18" s="29"/>
      <c r="BV18" s="29"/>
      <c r="BW18" s="29"/>
      <c r="BX18" s="29"/>
      <c r="BY18" s="29"/>
      <c r="BZ18" s="29"/>
      <c r="CA18" s="29"/>
      <c r="CB18" s="29"/>
      <c r="CC18" s="29"/>
      <c r="CD18" s="29"/>
      <c r="CE18" s="29"/>
      <c r="CF18" s="29"/>
      <c r="CG18" s="29"/>
      <c r="CH18" s="29"/>
      <c r="CI18" s="35" t="s">
        <v>291</v>
      </c>
      <c r="CJ18" s="23" t="s">
        <v>368</v>
      </c>
      <c r="CK18" s="35" t="s">
        <v>369</v>
      </c>
      <c r="CL18" s="35" t="s">
        <v>367</v>
      </c>
      <c r="CM18" s="35" t="s">
        <v>367</v>
      </c>
      <c r="CN18" s="35" t="s">
        <v>367</v>
      </c>
      <c r="CO18" s="876"/>
      <c r="CP18" s="876"/>
      <c r="CQ18" s="876"/>
      <c r="CR18" s="876"/>
      <c r="CS18" s="876"/>
      <c r="CT18" s="876"/>
      <c r="CU18" s="879"/>
      <c r="CV18" s="876"/>
      <c r="CW18" s="876"/>
      <c r="CX18" s="876"/>
      <c r="CY18" s="29"/>
      <c r="CZ18" s="29"/>
      <c r="DA18" s="29"/>
      <c r="DB18" s="127"/>
      <c r="DC18" s="127"/>
      <c r="DD18" s="127"/>
      <c r="DE18" s="129"/>
      <c r="DF18" s="23" t="s">
        <v>370</v>
      </c>
      <c r="DG18" s="23" t="s">
        <v>369</v>
      </c>
      <c r="DH18" s="520" t="s">
        <v>326</v>
      </c>
      <c r="DI18" s="520" t="s">
        <v>326</v>
      </c>
      <c r="DJ18" s="520" t="s">
        <v>326</v>
      </c>
      <c r="DK18" s="520" t="s">
        <v>314</v>
      </c>
      <c r="DL18" s="520" t="s">
        <v>314</v>
      </c>
      <c r="DM18" s="520" t="s">
        <v>314</v>
      </c>
      <c r="DN18" s="579">
        <v>45673</v>
      </c>
      <c r="DO18" s="580" t="s">
        <v>315</v>
      </c>
      <c r="DP18" s="581" t="s">
        <v>316</v>
      </c>
      <c r="DQ18" s="520" t="s">
        <v>326</v>
      </c>
      <c r="DR18" s="520" t="s">
        <v>326</v>
      </c>
      <c r="DS18" s="520" t="s">
        <v>326</v>
      </c>
      <c r="DT18" s="580" t="s">
        <v>314</v>
      </c>
      <c r="DU18" s="127"/>
      <c r="DV18" s="127"/>
      <c r="DW18" s="127"/>
      <c r="DX18" s="127"/>
      <c r="DY18" s="29"/>
      <c r="DZ18" s="29"/>
    </row>
    <row r="19" spans="1:130" s="310" customFormat="1" ht="148.5" customHeight="1" x14ac:dyDescent="0.25">
      <c r="A19" s="633">
        <v>3</v>
      </c>
      <c r="B19" s="633" t="s">
        <v>62</v>
      </c>
      <c r="C19" s="633" t="str">
        <f>VLOOKUP(B19,FORMULAS!$A$30:$C$52,2,0)</f>
        <v>Prevenir y controlar la comisión de acciones u omisiones que puedan dar lugar a daños antijurídicos a través del análisis histórico de la información, la generación e implementación de controles y la ejecución del respectivo seguimiento, con el propósito de defender los intereses de la CVP.</v>
      </c>
      <c r="D19" s="633" t="str">
        <f>VLOOKUP(B19,FORMULAS!$A$30:$C$52,3,0)</f>
        <v xml:space="preserve">Director Jurídico </v>
      </c>
      <c r="E19" s="743" t="s">
        <v>18</v>
      </c>
      <c r="F19" s="743" t="s">
        <v>371</v>
      </c>
      <c r="G19" s="743" t="s">
        <v>372</v>
      </c>
      <c r="H19" s="31" t="s">
        <v>373</v>
      </c>
      <c r="I19" s="743">
        <v>12</v>
      </c>
      <c r="J19" s="654" t="str">
        <f>VLOOKUP(K19,'Tabla probabilidad'!$D$3:$E$8,2,0)</f>
        <v>Baja</v>
      </c>
      <c r="K19" s="652">
        <v>0.4</v>
      </c>
      <c r="L19" s="741" t="s">
        <v>33</v>
      </c>
      <c r="M19" s="700" t="str">
        <f>VLOOKUP(L19,'Tabla Impacto'!$D$3:$F$8,3,0)</f>
        <v>Leve</v>
      </c>
      <c r="N19" s="656">
        <v>0.2</v>
      </c>
      <c r="O19" s="656" t="str">
        <f>CONCATENATE(M19,J19)</f>
        <v>LeveBaja</v>
      </c>
      <c r="P19" s="654" t="str">
        <f>VLOOKUP(O19,FORMULAS!$K$17:$L$42,2,0)</f>
        <v>Bajo</v>
      </c>
      <c r="Q19" s="45">
        <v>1</v>
      </c>
      <c r="R19" s="34" t="s">
        <v>374</v>
      </c>
      <c r="S19" s="26" t="s">
        <v>40</v>
      </c>
      <c r="T19" s="27" t="s">
        <v>40</v>
      </c>
      <c r="U19" s="318">
        <f>IF(T19=CONTROLES!$C$72,CONTROLES!$D$72,CONTROLES!$D$74)</f>
        <v>0.25</v>
      </c>
      <c r="V19" s="27" t="s">
        <v>275</v>
      </c>
      <c r="W19" s="318">
        <f>IF(V19=CONTROLES!$C$75,CONTROLES!$D$75,CONTROLES!$D$76)</f>
        <v>0.15</v>
      </c>
      <c r="X19" s="309" t="s">
        <v>276</v>
      </c>
      <c r="Y19" s="132" t="str">
        <f>IF(X19=CONTROLES!$C$77,CONTROLES!$D$77,CONTROLES!$D$78)</f>
        <v>-</v>
      </c>
      <c r="Z19" s="27" t="s">
        <v>277</v>
      </c>
      <c r="AA19" s="181" t="str">
        <f>IF(Z19=CONTROLES!$C$79,CONTROLES!$D$79,CONTROLES!$D$80)</f>
        <v>-</v>
      </c>
      <c r="AB19" s="27" t="s">
        <v>278</v>
      </c>
      <c r="AC19" s="181" t="str">
        <f>IF(AB19=CONTROLES!$C$81,CONTROLES!$D$81,CONTROLES!$D$82)</f>
        <v>-</v>
      </c>
      <c r="AD19" s="322">
        <f t="shared" si="0"/>
        <v>0.4</v>
      </c>
      <c r="AE19" s="649">
        <f>AVERAGE(AD19:AD20)</f>
        <v>0.4</v>
      </c>
      <c r="AF19" s="27" t="s">
        <v>279</v>
      </c>
      <c r="AG19" s="26">
        <f>IF(AF19=CONTROLES!$C$50,CONTROLES!$D$50,CONTROLES!$D$51)</f>
        <v>15</v>
      </c>
      <c r="AH19" s="27" t="s">
        <v>280</v>
      </c>
      <c r="AI19" s="26">
        <f>IF(AH19=CONTROLES!$C$52,CONTROLES!$D$52,CONTROLES!$D$53)</f>
        <v>15</v>
      </c>
      <c r="AJ19" s="27" t="s">
        <v>281</v>
      </c>
      <c r="AK19" s="26">
        <f>IF(AJ19=CONTROLES!$C$54,CONTROLES!$D$54,CONTROLES!$D$55)</f>
        <v>15</v>
      </c>
      <c r="AL19" s="27" t="s">
        <v>282</v>
      </c>
      <c r="AM19" s="26">
        <f>IF(AL19=CONTROLES!$C$56,CONTROLES!$D$56,CONTROLES!$D$57)</f>
        <v>15</v>
      </c>
      <c r="AN19" s="27" t="s">
        <v>283</v>
      </c>
      <c r="AO19" s="26">
        <f>IF(AN19=CONTROLES!$C$59,CONTROLES!$D$59,CONTROLES!$D$60)</f>
        <v>15</v>
      </c>
      <c r="AP19" s="27" t="s">
        <v>284</v>
      </c>
      <c r="AQ19" s="26">
        <f>IF(AP19=CONTROLES!$C$61,CONTROLES!$D$61,CONTROLES!$D$62)</f>
        <v>15</v>
      </c>
      <c r="AR19" s="27" t="s">
        <v>285</v>
      </c>
      <c r="AS19" s="213">
        <f>IF(AR19=CONTROLES!$C$63,CONTROLES!$D$63,CONTROLES!$D$65)</f>
        <v>10</v>
      </c>
      <c r="AT19" s="214">
        <f>AG19+AI19+AK19+AM19+AO19+AQ19+AS19</f>
        <v>100</v>
      </c>
      <c r="AU19" s="696">
        <f>AVERAGE(AT19:AT20)</f>
        <v>100</v>
      </c>
      <c r="AV19" s="709" t="str">
        <f>IF(ISERROR(AT19)=TRUE,"",IF(AND(AT19&lt;=85),"Débil",IF(AND(AT19&gt;=85.01,AT19&lt;=95),"Moderado",IF(AND(AT19&gt;=95.1,AT19&lt;=100),"Fuerte",""))))</f>
        <v>Fuerte</v>
      </c>
      <c r="AW19" s="672">
        <f>(K19-(K19*AE19))</f>
        <v>0.24</v>
      </c>
      <c r="AX19" s="654" t="str">
        <f>VLOOKUP(AW19,'Tabla probabilidad'!$D$16:$F$20,3,TRUE)</f>
        <v>Baja</v>
      </c>
      <c r="AY19" s="700" t="str">
        <f>VLOOKUP(L19,'Tabla Impacto'!$D$3:$F$8,3,0)</f>
        <v>Leve</v>
      </c>
      <c r="AZ19" s="656">
        <v>0.2</v>
      </c>
      <c r="BA19" s="656" t="str">
        <f>CONCATENATE(AY19,AX19)</f>
        <v>LeveBaja</v>
      </c>
      <c r="BB19" s="654" t="str">
        <f>VLOOKUP(BA19,FORMULAS!$K$17:$L$42,2,0)</f>
        <v>Bajo</v>
      </c>
      <c r="BC19" s="652" t="s">
        <v>48</v>
      </c>
      <c r="BD19" s="738" t="s">
        <v>375</v>
      </c>
      <c r="BE19" s="738" t="s">
        <v>376</v>
      </c>
      <c r="BF19" s="738" t="s">
        <v>107</v>
      </c>
      <c r="BG19" s="735" t="s">
        <v>377</v>
      </c>
      <c r="BH19" s="872">
        <v>45656</v>
      </c>
      <c r="BI19" s="870" t="s">
        <v>378</v>
      </c>
      <c r="BJ19" s="847"/>
      <c r="BK19" s="847" t="s">
        <v>290</v>
      </c>
      <c r="BL19" s="143" t="s">
        <v>302</v>
      </c>
      <c r="BM19" s="47" t="s">
        <v>379</v>
      </c>
      <c r="BN19" s="45" t="s">
        <v>380</v>
      </c>
      <c r="BO19" s="45" t="s">
        <v>381</v>
      </c>
      <c r="BP19" s="40">
        <v>0.25</v>
      </c>
      <c r="BQ19" s="45" t="s">
        <v>382</v>
      </c>
      <c r="BR19" s="45" t="s">
        <v>314</v>
      </c>
      <c r="BS19" s="45" t="s">
        <v>383</v>
      </c>
      <c r="BT19" s="53" t="s">
        <v>383</v>
      </c>
      <c r="BU19" s="53"/>
      <c r="BV19" s="53"/>
      <c r="BW19" s="53"/>
      <c r="BX19" s="53"/>
      <c r="BY19" s="53"/>
      <c r="BZ19" s="53"/>
      <c r="CA19" s="53"/>
      <c r="CB19" s="53"/>
      <c r="CC19" s="53"/>
      <c r="CD19" s="53"/>
      <c r="CE19" s="53"/>
      <c r="CF19" s="53"/>
      <c r="CG19" s="53"/>
      <c r="CH19" s="53"/>
      <c r="CI19" s="45" t="s">
        <v>302</v>
      </c>
      <c r="CJ19" s="47" t="s">
        <v>384</v>
      </c>
      <c r="CK19" s="45" t="s">
        <v>380</v>
      </c>
      <c r="CL19" s="45" t="s">
        <v>381</v>
      </c>
      <c r="CM19" s="40">
        <v>0.5</v>
      </c>
      <c r="CN19" s="45" t="s">
        <v>382</v>
      </c>
      <c r="CO19" s="45" t="s">
        <v>314</v>
      </c>
      <c r="CP19" s="45" t="s">
        <v>383</v>
      </c>
      <c r="CQ19" s="53" t="s">
        <v>383</v>
      </c>
      <c r="CR19" s="898">
        <v>45947</v>
      </c>
      <c r="CS19" s="887" t="s">
        <v>291</v>
      </c>
      <c r="CT19" s="887" t="s">
        <v>385</v>
      </c>
      <c r="CU19" s="887" t="s">
        <v>386</v>
      </c>
      <c r="CV19" s="897">
        <v>0.65</v>
      </c>
      <c r="CW19" s="887" t="s">
        <v>308</v>
      </c>
      <c r="CX19" s="887" t="s">
        <v>296</v>
      </c>
      <c r="CY19" s="53"/>
      <c r="CZ19" s="53"/>
      <c r="DA19" s="53"/>
      <c r="DB19" s="130"/>
      <c r="DC19" s="130"/>
      <c r="DD19" s="130"/>
      <c r="DE19" s="45" t="s">
        <v>302</v>
      </c>
      <c r="DF19" s="47" t="s">
        <v>387</v>
      </c>
      <c r="DG19" s="45" t="s">
        <v>380</v>
      </c>
      <c r="DH19" s="45" t="s">
        <v>381</v>
      </c>
      <c r="DI19" s="40">
        <v>1</v>
      </c>
      <c r="DJ19" s="45" t="s">
        <v>382</v>
      </c>
      <c r="DK19" s="45" t="s">
        <v>314</v>
      </c>
      <c r="DL19" s="45" t="s">
        <v>383</v>
      </c>
      <c r="DM19" s="228" t="s">
        <v>383</v>
      </c>
      <c r="DN19" s="582">
        <v>45673</v>
      </c>
      <c r="DO19" s="583" t="s">
        <v>315</v>
      </c>
      <c r="DP19" s="584" t="s">
        <v>388</v>
      </c>
      <c r="DQ19" s="584" t="s">
        <v>389</v>
      </c>
      <c r="DR19" s="585" t="s">
        <v>390</v>
      </c>
      <c r="DS19" s="586" t="s">
        <v>297</v>
      </c>
      <c r="DT19" s="583" t="s">
        <v>314</v>
      </c>
      <c r="DU19" s="532"/>
      <c r="DV19" s="130"/>
      <c r="DW19" s="130"/>
      <c r="DX19" s="130"/>
      <c r="DY19" s="53"/>
      <c r="DZ19" s="53"/>
    </row>
    <row r="20" spans="1:130" s="310" customFormat="1" ht="78.75" customHeight="1" x14ac:dyDescent="0.25">
      <c r="A20" s="635"/>
      <c r="B20" s="635"/>
      <c r="C20" s="635"/>
      <c r="D20" s="635"/>
      <c r="E20" s="744"/>
      <c r="F20" s="744"/>
      <c r="G20" s="744"/>
      <c r="H20" s="195"/>
      <c r="I20" s="744"/>
      <c r="J20" s="655"/>
      <c r="K20" s="653"/>
      <c r="L20" s="742"/>
      <c r="M20" s="702"/>
      <c r="N20" s="657"/>
      <c r="O20" s="657"/>
      <c r="P20" s="655"/>
      <c r="Q20" s="45">
        <v>2</v>
      </c>
      <c r="R20" s="34" t="s">
        <v>391</v>
      </c>
      <c r="S20" s="26" t="s">
        <v>40</v>
      </c>
      <c r="T20" s="27" t="s">
        <v>40</v>
      </c>
      <c r="U20" s="318">
        <f>IF(T20=CONTROLES!$C$72,CONTROLES!$D$72,CONTROLES!$D$74)</f>
        <v>0.25</v>
      </c>
      <c r="V20" s="27" t="s">
        <v>275</v>
      </c>
      <c r="W20" s="318">
        <f>IF(V20=CONTROLES!$C$75,CONTROLES!$D$75,CONTROLES!$D$76)</f>
        <v>0.15</v>
      </c>
      <c r="X20" s="309"/>
      <c r="Y20" s="132" t="str">
        <f>IF(X20=CONTROLES!$C$77,CONTROLES!$D$77,CONTROLES!$D$78)</f>
        <v>-</v>
      </c>
      <c r="Z20" s="27" t="s">
        <v>277</v>
      </c>
      <c r="AA20" s="181" t="str">
        <f>IF(Z20=CONTROLES!$C$79,CONTROLES!$D$79,CONTROLES!$D$80)</f>
        <v>-</v>
      </c>
      <c r="AB20" s="27" t="s">
        <v>278</v>
      </c>
      <c r="AC20" s="181" t="str">
        <f>IF(AB20=CONTROLES!$C$81,CONTROLES!$D$81,CONTROLES!$D$82)</f>
        <v>-</v>
      </c>
      <c r="AD20" s="322">
        <f t="shared" si="0"/>
        <v>0.4</v>
      </c>
      <c r="AE20" s="651"/>
      <c r="AF20" s="27" t="s">
        <v>279</v>
      </c>
      <c r="AG20" s="26">
        <f>IF(AF20=CONTROLES!$C$50,CONTROLES!$D$50,CONTROLES!$D$51)</f>
        <v>15</v>
      </c>
      <c r="AH20" s="27" t="s">
        <v>280</v>
      </c>
      <c r="AI20" s="26">
        <f>IF(AH20=CONTROLES!$C$52,CONTROLES!$D$52,CONTROLES!$D$53)</f>
        <v>15</v>
      </c>
      <c r="AJ20" s="27" t="s">
        <v>281</v>
      </c>
      <c r="AK20" s="26">
        <f>IF(AJ20=CONTROLES!$C$54,CONTROLES!$D$54,CONTROLES!$D$55)</f>
        <v>15</v>
      </c>
      <c r="AL20" s="27" t="s">
        <v>282</v>
      </c>
      <c r="AM20" s="26">
        <f>IF(AL20=CONTROLES!$C$56,CONTROLES!$D$56,CONTROLES!$D$57)</f>
        <v>15</v>
      </c>
      <c r="AN20" s="27" t="s">
        <v>283</v>
      </c>
      <c r="AO20" s="26">
        <f>IF(AN20=CONTROLES!$C$59,CONTROLES!$D$59,CONTROLES!$D$60)</f>
        <v>15</v>
      </c>
      <c r="AP20" s="27" t="s">
        <v>284</v>
      </c>
      <c r="AQ20" s="26">
        <f>IF(AP20=CONTROLES!$C$61,CONTROLES!$D$61,CONTROLES!$D$62)</f>
        <v>15</v>
      </c>
      <c r="AR20" s="27" t="s">
        <v>285</v>
      </c>
      <c r="AS20" s="213">
        <f>IF(AR20=CONTROLES!$C$63,CONTROLES!$D$63,CONTROLES!$D$65)</f>
        <v>10</v>
      </c>
      <c r="AT20" s="214">
        <f t="shared" ref="AT20" si="2">AG20+AI20+AK20+AM20+AO20+AQ20+AS20</f>
        <v>100</v>
      </c>
      <c r="AU20" s="696"/>
      <c r="AV20" s="710"/>
      <c r="AW20" s="673"/>
      <c r="AX20" s="671"/>
      <c r="AY20" s="701"/>
      <c r="AZ20" s="657"/>
      <c r="BA20" s="657"/>
      <c r="BB20" s="655"/>
      <c r="BC20" s="653"/>
      <c r="BD20" s="740"/>
      <c r="BE20" s="740"/>
      <c r="BF20" s="740"/>
      <c r="BG20" s="737"/>
      <c r="BH20" s="873"/>
      <c r="BI20" s="871"/>
      <c r="BJ20" s="826"/>
      <c r="BK20" s="826"/>
      <c r="BL20" s="143" t="s">
        <v>302</v>
      </c>
      <c r="BM20" s="47" t="s">
        <v>392</v>
      </c>
      <c r="BN20" s="45" t="s">
        <v>383</v>
      </c>
      <c r="BO20" s="45" t="s">
        <v>393</v>
      </c>
      <c r="BP20" s="40">
        <v>0</v>
      </c>
      <c r="BQ20" s="45" t="s">
        <v>393</v>
      </c>
      <c r="BR20" s="45" t="s">
        <v>314</v>
      </c>
      <c r="BS20" s="45" t="s">
        <v>383</v>
      </c>
      <c r="BT20" s="53" t="s">
        <v>383</v>
      </c>
      <c r="BU20" s="53"/>
      <c r="BV20" s="53"/>
      <c r="BW20" s="53"/>
      <c r="BX20" s="53"/>
      <c r="BY20" s="53"/>
      <c r="BZ20" s="53"/>
      <c r="CA20" s="53"/>
      <c r="CB20" s="53"/>
      <c r="CC20" s="53"/>
      <c r="CD20" s="53"/>
      <c r="CE20" s="53"/>
      <c r="CF20" s="53"/>
      <c r="CG20" s="53"/>
      <c r="CH20" s="53"/>
      <c r="CI20" s="45" t="s">
        <v>302</v>
      </c>
      <c r="CJ20" s="47" t="s">
        <v>394</v>
      </c>
      <c r="CK20" s="45" t="s">
        <v>395</v>
      </c>
      <c r="CL20" s="45" t="s">
        <v>396</v>
      </c>
      <c r="CM20" s="40">
        <v>0.5</v>
      </c>
      <c r="CN20" s="45" t="s">
        <v>382</v>
      </c>
      <c r="CO20" s="45" t="s">
        <v>314</v>
      </c>
      <c r="CP20" s="45" t="s">
        <v>383</v>
      </c>
      <c r="CQ20" s="53" t="s">
        <v>383</v>
      </c>
      <c r="CR20" s="899"/>
      <c r="CS20" s="896"/>
      <c r="CT20" s="896"/>
      <c r="CU20" s="896"/>
      <c r="CV20" s="896"/>
      <c r="CW20" s="896"/>
      <c r="CX20" s="896"/>
      <c r="CY20" s="53"/>
      <c r="CZ20" s="53"/>
      <c r="DA20" s="53"/>
      <c r="DB20" s="130"/>
      <c r="DC20" s="130"/>
      <c r="DD20" s="130"/>
      <c r="DE20" s="45" t="s">
        <v>302</v>
      </c>
      <c r="DF20" s="47" t="s">
        <v>397</v>
      </c>
      <c r="DG20" s="45" t="s">
        <v>326</v>
      </c>
      <c r="DH20" s="45" t="s">
        <v>326</v>
      </c>
      <c r="DI20" s="40">
        <v>0.5</v>
      </c>
      <c r="DJ20" s="45" t="s">
        <v>382</v>
      </c>
      <c r="DK20" s="45" t="s">
        <v>314</v>
      </c>
      <c r="DL20" s="45" t="s">
        <v>383</v>
      </c>
      <c r="DM20" s="228" t="s">
        <v>383</v>
      </c>
      <c r="DN20" s="582">
        <v>45673</v>
      </c>
      <c r="DO20" s="583" t="s">
        <v>315</v>
      </c>
      <c r="DP20" s="584" t="s">
        <v>398</v>
      </c>
      <c r="DQ20" s="584" t="s">
        <v>297</v>
      </c>
      <c r="DR20" s="584" t="s">
        <v>297</v>
      </c>
      <c r="DS20" s="584" t="s">
        <v>297</v>
      </c>
      <c r="DT20" s="587" t="s">
        <v>314</v>
      </c>
      <c r="DU20" s="532"/>
      <c r="DV20" s="130"/>
      <c r="DW20" s="130"/>
      <c r="DX20" s="130"/>
      <c r="DY20" s="53"/>
      <c r="DZ20" s="53"/>
    </row>
    <row r="21" spans="1:130" s="310" customFormat="1" ht="108" customHeight="1" x14ac:dyDescent="0.25">
      <c r="A21" s="26">
        <v>4</v>
      </c>
      <c r="B21" s="26" t="s">
        <v>62</v>
      </c>
      <c r="C21" s="26" t="str">
        <f>VLOOKUP(B21,FORMULAS!$A$30:$C$52,2,0)</f>
        <v>Prevenir y controlar la comisión de acciones u omisiones que puedan dar lugar a daños antijurídicos a través del análisis histórico de la información, la generación e implementación de controles y la ejecución del respectivo seguimiento, con el propósito de defender los intereses de la CVP.</v>
      </c>
      <c r="D21" s="26" t="str">
        <f>VLOOKUP(B21,FORMULAS!$A$30:$C$52,3,0)</f>
        <v xml:space="preserve">Director Jurídico </v>
      </c>
      <c r="E21" s="45" t="s">
        <v>12</v>
      </c>
      <c r="F21" s="45" t="s">
        <v>399</v>
      </c>
      <c r="G21" s="45" t="s">
        <v>400</v>
      </c>
      <c r="H21" s="31" t="s">
        <v>401</v>
      </c>
      <c r="I21" s="45">
        <v>24</v>
      </c>
      <c r="J21" s="36" t="str">
        <f>VLOOKUP(K21,'Tabla probabilidad'!$D$3:$E$8,2,0)</f>
        <v>Baja</v>
      </c>
      <c r="K21" s="40">
        <v>0.4</v>
      </c>
      <c r="L21" s="196" t="s">
        <v>337</v>
      </c>
      <c r="M21" s="38" t="str">
        <f>VLOOKUP(L21,'Tabla Impacto'!$D$3:$F$8,3,0)</f>
        <v>Menor</v>
      </c>
      <c r="N21" s="46">
        <v>0.4</v>
      </c>
      <c r="O21" s="46" t="str">
        <f>CONCATENATE(M21,J21)</f>
        <v>MenorBaja</v>
      </c>
      <c r="P21" s="36" t="str">
        <f>VLOOKUP(O21,FORMULAS!$K$17:$L$42,2,0)</f>
        <v>Moderado</v>
      </c>
      <c r="Q21" s="45">
        <v>1</v>
      </c>
      <c r="R21" s="26" t="s">
        <v>402</v>
      </c>
      <c r="S21" s="26" t="s">
        <v>40</v>
      </c>
      <c r="T21" s="27" t="s">
        <v>40</v>
      </c>
      <c r="U21" s="318">
        <f>IF(T21=CONTROLES!$C$72,CONTROLES!$D$72,CONTROLES!$D$74)</f>
        <v>0.25</v>
      </c>
      <c r="V21" s="27" t="s">
        <v>275</v>
      </c>
      <c r="W21" s="318">
        <f>IF(V21=CONTROLES!$C$75,CONTROLES!$D$75,CONTROLES!$D$76)</f>
        <v>0.15</v>
      </c>
      <c r="X21" s="309" t="s">
        <v>403</v>
      </c>
      <c r="Y21" s="132" t="str">
        <f>IF(X21=CONTROLES!$C$77,CONTROLES!$D$77,CONTROLES!$D$78)</f>
        <v>-</v>
      </c>
      <c r="Z21" s="27" t="s">
        <v>277</v>
      </c>
      <c r="AA21" s="181" t="str">
        <f>IF(Z21=CONTROLES!$C$79,CONTROLES!$D$79,CONTROLES!$D$80)</f>
        <v>-</v>
      </c>
      <c r="AB21" s="27" t="s">
        <v>278</v>
      </c>
      <c r="AC21" s="181" t="str">
        <f>IF(AB21=CONTROLES!$C$81,CONTROLES!$D$81,CONTROLES!$D$82)</f>
        <v>-</v>
      </c>
      <c r="AD21" s="322">
        <f t="shared" si="0"/>
        <v>0.4</v>
      </c>
      <c r="AE21" s="322">
        <f>+AD21</f>
        <v>0.4</v>
      </c>
      <c r="AF21" s="27" t="s">
        <v>279</v>
      </c>
      <c r="AG21" s="26">
        <f>IF(AF21=CONTROLES!$C$50,CONTROLES!$D$50,CONTROLES!$D$51)</f>
        <v>15</v>
      </c>
      <c r="AH21" s="27" t="s">
        <v>280</v>
      </c>
      <c r="AI21" s="26">
        <f>IF(AH21=CONTROLES!$C$52,CONTROLES!$D$52,CONTROLES!$D$53)</f>
        <v>15</v>
      </c>
      <c r="AJ21" s="27" t="s">
        <v>281</v>
      </c>
      <c r="AK21" s="26">
        <f>IF(AJ21=CONTROLES!$C$54,CONTROLES!$D$54,CONTROLES!$D$55)</f>
        <v>15</v>
      </c>
      <c r="AL21" s="27" t="s">
        <v>282</v>
      </c>
      <c r="AM21" s="26">
        <f>IF(AL21=CONTROLES!$C$56,CONTROLES!$D$56,CONTROLES!$D$57)</f>
        <v>15</v>
      </c>
      <c r="AN21" s="27" t="s">
        <v>283</v>
      </c>
      <c r="AO21" s="26">
        <f>IF(AN21=CONTROLES!$C$59,CONTROLES!$D$59,CONTROLES!$D$60)</f>
        <v>15</v>
      </c>
      <c r="AP21" s="27" t="s">
        <v>284</v>
      </c>
      <c r="AQ21" s="26">
        <f>IF(AP21=CONTROLES!$C$61,CONTROLES!$D$61,CONTROLES!$D$62)</f>
        <v>15</v>
      </c>
      <c r="AR21" s="27" t="s">
        <v>285</v>
      </c>
      <c r="AS21" s="213">
        <f>IF(AR21=CONTROLES!$C$63,CONTROLES!$D$63,CONTROLES!$D$65)</f>
        <v>10</v>
      </c>
      <c r="AT21" s="214">
        <f>AG21+AI21+AK21+AM21+AO21+AQ21+AS21</f>
        <v>100</v>
      </c>
      <c r="AU21" s="214">
        <f>+AT21</f>
        <v>100</v>
      </c>
      <c r="AV21" s="376" t="str">
        <f>IF(ISERROR(AT21)=TRUE,"",IF(AND(AT21&lt;=85),"Débil",IF(AND(AT21&gt;=85.01,AT21&lt;=95),"Moderado",IF(AND(AT21&gt;=95.1,AT21&lt;=100),"Fuerte",""))))</f>
        <v>Fuerte</v>
      </c>
      <c r="AW21" s="37">
        <f>(K21-(K21*AE21))</f>
        <v>0.24</v>
      </c>
      <c r="AX21" s="346" t="str">
        <f>VLOOKUP(AW21,'Tabla probabilidad'!$D$16:$F$20,3,TRUE)</f>
        <v>Baja</v>
      </c>
      <c r="AY21" s="338" t="str">
        <f>VLOOKUP(L21,'Tabla Impacto'!$D$3:$F$8,3,0)</f>
        <v>Menor</v>
      </c>
      <c r="AZ21" s="347">
        <f>+N21</f>
        <v>0.4</v>
      </c>
      <c r="BA21" s="46" t="str">
        <f>CONCATENATE(AY21,AX21)</f>
        <v>MenorBaja</v>
      </c>
      <c r="BB21" s="349" t="str">
        <f>VLOOKUP(BA16,FORMULAS!$K$17:$L$42,2,8)</f>
        <v>Moderado</v>
      </c>
      <c r="BC21" s="40" t="s">
        <v>48</v>
      </c>
      <c r="BD21" s="353" t="s">
        <v>326</v>
      </c>
      <c r="BE21" s="352" t="s">
        <v>376</v>
      </c>
      <c r="BF21" s="353" t="s">
        <v>107</v>
      </c>
      <c r="BG21" s="148">
        <v>45292</v>
      </c>
      <c r="BH21" s="148">
        <v>45656</v>
      </c>
      <c r="BI21" s="153" t="s">
        <v>404</v>
      </c>
      <c r="BJ21" s="350"/>
      <c r="BK21" s="153" t="s">
        <v>290</v>
      </c>
      <c r="BL21" s="143" t="s">
        <v>302</v>
      </c>
      <c r="BM21" s="45" t="s">
        <v>405</v>
      </c>
      <c r="BN21" s="45" t="s">
        <v>404</v>
      </c>
      <c r="BO21" s="45" t="s">
        <v>406</v>
      </c>
      <c r="BP21" s="40">
        <v>0.5</v>
      </c>
      <c r="BQ21" s="45" t="s">
        <v>382</v>
      </c>
      <c r="BR21" s="45" t="s">
        <v>314</v>
      </c>
      <c r="BS21" s="45" t="s">
        <v>383</v>
      </c>
      <c r="BT21" s="53" t="s">
        <v>383</v>
      </c>
      <c r="BU21" s="53"/>
      <c r="BV21" s="53"/>
      <c r="BW21" s="53"/>
      <c r="BX21" s="53"/>
      <c r="BY21" s="53"/>
      <c r="BZ21" s="53"/>
      <c r="CA21" s="53"/>
      <c r="CB21" s="53"/>
      <c r="CC21" s="53"/>
      <c r="CD21" s="53"/>
      <c r="CE21" s="53"/>
      <c r="CF21" s="53"/>
      <c r="CG21" s="53"/>
      <c r="CH21" s="53"/>
      <c r="CI21" s="53" t="s">
        <v>302</v>
      </c>
      <c r="CJ21" s="45" t="s">
        <v>405</v>
      </c>
      <c r="CK21" s="45" t="s">
        <v>404</v>
      </c>
      <c r="CL21" s="45" t="s">
        <v>406</v>
      </c>
      <c r="CM21" s="40">
        <v>0.75</v>
      </c>
      <c r="CN21" s="45" t="s">
        <v>382</v>
      </c>
      <c r="CO21" s="45" t="s">
        <v>314</v>
      </c>
      <c r="CP21" s="45" t="s">
        <v>383</v>
      </c>
      <c r="CQ21" s="53" t="s">
        <v>383</v>
      </c>
      <c r="CR21" s="402">
        <v>45947</v>
      </c>
      <c r="CS21" s="53" t="s">
        <v>291</v>
      </c>
      <c r="CT21" s="53" t="s">
        <v>407</v>
      </c>
      <c r="CU21" s="53" t="s">
        <v>408</v>
      </c>
      <c r="CV21" s="53" t="s">
        <v>407</v>
      </c>
      <c r="CW21" s="53" t="s">
        <v>407</v>
      </c>
      <c r="CX21" s="53" t="s">
        <v>407</v>
      </c>
      <c r="CY21" s="53"/>
      <c r="CZ21" s="45"/>
      <c r="DA21" s="45"/>
      <c r="DB21" s="45"/>
      <c r="DC21" s="40"/>
      <c r="DD21" s="45"/>
      <c r="DE21" s="53" t="s">
        <v>302</v>
      </c>
      <c r="DF21" s="45" t="s">
        <v>405</v>
      </c>
      <c r="DG21" s="45" t="s">
        <v>404</v>
      </c>
      <c r="DH21" s="45" t="s">
        <v>406</v>
      </c>
      <c r="DI21" s="40">
        <v>1</v>
      </c>
      <c r="DJ21" s="45" t="s">
        <v>382</v>
      </c>
      <c r="DK21" s="45" t="s">
        <v>314</v>
      </c>
      <c r="DL21" s="45" t="s">
        <v>383</v>
      </c>
      <c r="DM21" s="53" t="s">
        <v>383</v>
      </c>
      <c r="DN21" s="582">
        <v>45673</v>
      </c>
      <c r="DO21" s="583" t="s">
        <v>315</v>
      </c>
      <c r="DP21" s="588" t="s">
        <v>409</v>
      </c>
      <c r="DQ21" s="584" t="s">
        <v>297</v>
      </c>
      <c r="DR21" s="584" t="s">
        <v>297</v>
      </c>
      <c r="DS21" s="584" t="s">
        <v>297</v>
      </c>
      <c r="DT21" s="587" t="s">
        <v>314</v>
      </c>
      <c r="DU21" s="130"/>
      <c r="DV21" s="130"/>
      <c r="DW21" s="130"/>
      <c r="DX21" s="130"/>
      <c r="DY21" s="53"/>
      <c r="DZ21" s="53"/>
    </row>
    <row r="22" spans="1:130" ht="191.25" customHeight="1" x14ac:dyDescent="0.25">
      <c r="A22" s="35">
        <v>5</v>
      </c>
      <c r="B22" s="26" t="s">
        <v>59</v>
      </c>
      <c r="C22" s="26" t="str">
        <f>VLOOKUP(B22,FORMULAS!$A$30:$C$52,2,0)</f>
        <v>Atender las solicitudes de comunicación de los diferentes programas misionales y demás áreas de la CVP, mediante la divulgación oportuna de la información, actividades, proyectos y la gestión institucional que impacta al público interno y externo, con el propósito de mantener una adecuada comunicación organizacional que facilite el desarrollo de los procesos, las relaciones interpersonales, en aras de promover la transparencia, la participación ciudadana y la responsabilidad social.</v>
      </c>
      <c r="D22" s="26" t="str">
        <f>VLOOKUP(B22,FORMULAS!$A$30:$C$52,3,0)</f>
        <v xml:space="preserve">Jefe Oficina Asesora de Comunicaciones </v>
      </c>
      <c r="E22" s="45" t="s">
        <v>12</v>
      </c>
      <c r="F22" s="45" t="s">
        <v>410</v>
      </c>
      <c r="G22" s="143" t="s">
        <v>411</v>
      </c>
      <c r="H22" s="140" t="s">
        <v>412</v>
      </c>
      <c r="I22" s="41">
        <v>12</v>
      </c>
      <c r="J22" s="36" t="str">
        <f>VLOOKUP(K22,'Tabla probabilidad'!$D$3:$E$8,2,0)</f>
        <v>Baja</v>
      </c>
      <c r="K22" s="40">
        <v>0.4</v>
      </c>
      <c r="L22" s="37" t="s">
        <v>33</v>
      </c>
      <c r="M22" s="38" t="str">
        <f>VLOOKUP(L22,'Tabla Impacto'!$D$3:$F$8,3,0)</f>
        <v>Leve</v>
      </c>
      <c r="N22" s="38">
        <f>VLOOKUP(L22,'Tabla Impacto'!$D$3:$F$8,2,0)</f>
        <v>0.2</v>
      </c>
      <c r="O22" s="46" t="str">
        <f>CONCATENATE(M22,J22)</f>
        <v>LeveBaja</v>
      </c>
      <c r="P22" s="39" t="str">
        <f>VLOOKUP(O22,FORMULAS!$K$17:$L$42,2,0)</f>
        <v>Bajo</v>
      </c>
      <c r="Q22" s="26">
        <v>1</v>
      </c>
      <c r="R22" s="23" t="s">
        <v>413</v>
      </c>
      <c r="S22" s="22" t="s">
        <v>40</v>
      </c>
      <c r="T22" s="24" t="s">
        <v>40</v>
      </c>
      <c r="U22" s="318">
        <f>IF(T22=CONTROLES!$C$72,CONTROLES!$D$72,CONTROLES!$D$74)</f>
        <v>0.25</v>
      </c>
      <c r="V22" s="24" t="s">
        <v>275</v>
      </c>
      <c r="W22" s="318">
        <f>IF(V22=CONTROLES!$C$75,CONTROLES!$D$75,CONTROLES!$D$76)</f>
        <v>0.15</v>
      </c>
      <c r="X22" s="24" t="s">
        <v>276</v>
      </c>
      <c r="Y22" s="132" t="str">
        <f>IF(X22=CONTROLES!$C$77,CONTROLES!$D$77,CONTROLES!$D$78)</f>
        <v>-</v>
      </c>
      <c r="Z22" s="24" t="s">
        <v>277</v>
      </c>
      <c r="AA22" s="181" t="str">
        <f>IF(Z22=CONTROLES!$C$79,CONTROLES!$D$79,CONTROLES!$D$80)</f>
        <v>-</v>
      </c>
      <c r="AB22" s="24" t="s">
        <v>278</v>
      </c>
      <c r="AC22" s="181" t="str">
        <f>IF(AB22=CONTROLES!$C$81,CONTROLES!$D$81,CONTROLES!$D$82)</f>
        <v>-</v>
      </c>
      <c r="AD22" s="322">
        <f t="shared" si="0"/>
        <v>0.4</v>
      </c>
      <c r="AE22" s="322">
        <f>+AD22</f>
        <v>0.4</v>
      </c>
      <c r="AF22" s="24" t="s">
        <v>279</v>
      </c>
      <c r="AG22" s="26">
        <f>IF(AF22=CONTROLES!$C$50,CONTROLES!$D$50,CONTROLES!$D$51)</f>
        <v>15</v>
      </c>
      <c r="AH22" s="27" t="s">
        <v>280</v>
      </c>
      <c r="AI22" s="26">
        <f>IF(AH22=CONTROLES!$C$52,CONTROLES!$D$52,CONTROLES!$D$53)</f>
        <v>15</v>
      </c>
      <c r="AJ22" s="27" t="s">
        <v>281</v>
      </c>
      <c r="AK22" s="26">
        <f>IF(AJ22=CONTROLES!$C$54,CONTROLES!$D$54,CONTROLES!$D$55)</f>
        <v>15</v>
      </c>
      <c r="AL22" s="27" t="s">
        <v>282</v>
      </c>
      <c r="AM22" s="26">
        <f>IF(AL22=CONTROLES!$C$56,CONTROLES!$D$56,CONTROLES!$D$57)</f>
        <v>15</v>
      </c>
      <c r="AN22" s="27" t="s">
        <v>283</v>
      </c>
      <c r="AO22" s="26">
        <f>IF(AN22=CONTROLES!$C$59,CONTROLES!$D$59,CONTROLES!$D$60)</f>
        <v>15</v>
      </c>
      <c r="AP22" s="27" t="s">
        <v>284</v>
      </c>
      <c r="AQ22" s="26">
        <f>IF(AP22=CONTROLES!$C$61,CONTROLES!$D$61,CONTROLES!$D$62)</f>
        <v>15</v>
      </c>
      <c r="AR22" s="27" t="s">
        <v>285</v>
      </c>
      <c r="AS22" s="213">
        <f>IF(AR22=CONTROLES!$C$63,CONTROLES!$D$63,CONTROLES!$D$65)</f>
        <v>10</v>
      </c>
      <c r="AT22" s="214">
        <f>AG22+AI22+AK22+AM22+AO22+AQ22+AS22</f>
        <v>100</v>
      </c>
      <c r="AU22" s="214">
        <f>+AT22</f>
        <v>100</v>
      </c>
      <c r="AV22" s="377" t="str">
        <f>IF(ISERROR(AT22)=TRUE,"",IF(AND(AT22&lt;=85),"Débil",IF(AND(AT22&gt;=85.01,AT22&lt;=95),"Moderado",IF(AND(AT22&gt;=95.1,AT22&lt;=100),"Fuerte",""))))</f>
        <v>Fuerte</v>
      </c>
      <c r="AW22" s="25">
        <f>(K22-(K22*AE22))</f>
        <v>0.24</v>
      </c>
      <c r="AX22" s="32" t="str">
        <f>VLOOKUP(AW22,'Tabla probabilidad'!$D$16:$F$20,3,TRUE)</f>
        <v>Baja</v>
      </c>
      <c r="AY22" s="338" t="str">
        <f>VLOOKUP(L22,'Tabla Impacto'!$D$3:$F$8,3,0)</f>
        <v>Leve</v>
      </c>
      <c r="AZ22" s="25">
        <f>+N22</f>
        <v>0.2</v>
      </c>
      <c r="BA22" s="46" t="str">
        <f>CONCATENATE(AY22,AX22)</f>
        <v>LeveBaja</v>
      </c>
      <c r="BB22" s="349" t="str">
        <f>VLOOKUP(BA22,FORMULAS!$K$17:$L$42,2,0)</f>
        <v>Bajo</v>
      </c>
      <c r="BC22" s="40" t="s">
        <v>51</v>
      </c>
      <c r="BD22" s="122" t="s">
        <v>414</v>
      </c>
      <c r="BE22" s="122" t="s">
        <v>415</v>
      </c>
      <c r="BF22" s="123" t="s">
        <v>112</v>
      </c>
      <c r="BG22" s="155">
        <v>45658</v>
      </c>
      <c r="BH22" s="155">
        <v>46022</v>
      </c>
      <c r="BI22" s="122" t="s">
        <v>416</v>
      </c>
      <c r="BJ22" s="122" t="s">
        <v>417</v>
      </c>
      <c r="BK22" s="122" t="s">
        <v>290</v>
      </c>
      <c r="BL22" s="35" t="s">
        <v>418</v>
      </c>
      <c r="BM22" s="34" t="s">
        <v>419</v>
      </c>
      <c r="BN22" s="173" t="s">
        <v>420</v>
      </c>
      <c r="BO22" s="34" t="s">
        <v>421</v>
      </c>
      <c r="BP22" s="28"/>
      <c r="BQ22" s="35" t="s">
        <v>326</v>
      </c>
      <c r="BR22" s="35" t="s">
        <v>314</v>
      </c>
      <c r="BS22" s="35" t="s">
        <v>326</v>
      </c>
      <c r="BT22" s="194" t="s">
        <v>326</v>
      </c>
      <c r="BU22" s="215">
        <v>45805</v>
      </c>
      <c r="BV22" s="35" t="s">
        <v>291</v>
      </c>
      <c r="BW22" s="26" t="s">
        <v>422</v>
      </c>
      <c r="BX22" s="26" t="s">
        <v>299</v>
      </c>
      <c r="BY22" s="35" t="s">
        <v>297</v>
      </c>
      <c r="BZ22" s="35" t="s">
        <v>301</v>
      </c>
      <c r="CA22" s="35" t="s">
        <v>296</v>
      </c>
      <c r="CB22" s="29"/>
      <c r="CC22" s="29"/>
      <c r="CD22" s="29"/>
      <c r="CE22" s="29"/>
      <c r="CF22" s="29"/>
      <c r="CG22" s="29"/>
      <c r="CH22" s="29"/>
      <c r="CI22" s="35" t="s">
        <v>418</v>
      </c>
      <c r="CJ22" s="34" t="s">
        <v>423</v>
      </c>
      <c r="CK22" s="302" t="s">
        <v>420</v>
      </c>
      <c r="CL22" s="47" t="s">
        <v>424</v>
      </c>
      <c r="CM22" s="29"/>
      <c r="CN22" s="35" t="s">
        <v>326</v>
      </c>
      <c r="CO22" s="35" t="s">
        <v>314</v>
      </c>
      <c r="CP22" s="35" t="s">
        <v>326</v>
      </c>
      <c r="CQ22" s="194" t="s">
        <v>326</v>
      </c>
      <c r="CR22" s="403">
        <v>45947</v>
      </c>
      <c r="CS22" s="194" t="s">
        <v>291</v>
      </c>
      <c r="CT22" s="194" t="s">
        <v>308</v>
      </c>
      <c r="CU22" s="294" t="s">
        <v>425</v>
      </c>
      <c r="CV22" s="55">
        <v>0.7</v>
      </c>
      <c r="CW22" s="194" t="s">
        <v>308</v>
      </c>
      <c r="CX22" s="194" t="s">
        <v>296</v>
      </c>
      <c r="CY22" s="29"/>
      <c r="CZ22" s="29"/>
      <c r="DA22" s="29"/>
      <c r="DB22" s="29"/>
      <c r="DC22" s="29"/>
      <c r="DD22" s="29"/>
      <c r="DE22" s="53" t="s">
        <v>302</v>
      </c>
      <c r="DF22" s="34" t="s">
        <v>426</v>
      </c>
      <c r="DG22" s="302" t="s">
        <v>427</v>
      </c>
      <c r="DH22" s="47" t="s">
        <v>428</v>
      </c>
      <c r="DI22" s="40">
        <v>1</v>
      </c>
      <c r="DJ22" s="35" t="s">
        <v>326</v>
      </c>
      <c r="DK22" s="35" t="s">
        <v>314</v>
      </c>
      <c r="DL22" s="35" t="s">
        <v>326</v>
      </c>
      <c r="DM22" s="194" t="s">
        <v>326</v>
      </c>
      <c r="DN22" s="582">
        <v>45673</v>
      </c>
      <c r="DO22" s="583" t="s">
        <v>315</v>
      </c>
      <c r="DP22" s="588" t="s">
        <v>409</v>
      </c>
      <c r="DQ22" s="584"/>
      <c r="DR22" s="578">
        <v>1</v>
      </c>
      <c r="DS22" s="576" t="s">
        <v>318</v>
      </c>
      <c r="DT22" s="576" t="s">
        <v>314</v>
      </c>
      <c r="DU22" s="29"/>
      <c r="DV22" s="29"/>
      <c r="DW22" s="29"/>
      <c r="DX22" s="29"/>
      <c r="DY22" s="29"/>
      <c r="DZ22" s="29"/>
    </row>
    <row r="23" spans="1:130" ht="150" customHeight="1" x14ac:dyDescent="0.25">
      <c r="A23" s="35">
        <v>6</v>
      </c>
      <c r="B23" s="26" t="s">
        <v>89</v>
      </c>
      <c r="C23" s="26" t="str">
        <f>VLOOKUP(B23,FORMULAS!$A$30:$C$52,2,0)</f>
        <v>Gestionar, administrar y realizar planes, programas y acciones para el desarrollo del talento humano que fortalezcan sus competencias y el mejoramiento de las condiciones de trabajo, con el propósito de lograr la satisfacción personal y el fortalecimiento institucional para el cumplimiento de la misión y funciones de la Entidad.</v>
      </c>
      <c r="D23" s="26" t="str">
        <f>VLOOKUP(B23,FORMULAS!$A$30:$C$52,3,0)</f>
        <v xml:space="preserve">Subdirector Administrativo </v>
      </c>
      <c r="E23" s="45" t="s">
        <v>18</v>
      </c>
      <c r="F23" s="45" t="s">
        <v>429</v>
      </c>
      <c r="G23" s="26" t="s">
        <v>430</v>
      </c>
      <c r="H23" s="138" t="s">
        <v>431</v>
      </c>
      <c r="I23" s="41">
        <v>5000</v>
      </c>
      <c r="J23" s="36" t="str">
        <f>VLOOKUP(K23,'Tabla probabilidad'!$D$3:$E$8,2,0)</f>
        <v>Muy Alta</v>
      </c>
      <c r="K23" s="40">
        <v>1</v>
      </c>
      <c r="L23" s="37" t="s">
        <v>36</v>
      </c>
      <c r="M23" s="38" t="str">
        <f>VLOOKUP(L23,'Tabla Impacto'!$D$3:$F$8,3,0)</f>
        <v>Moderado</v>
      </c>
      <c r="N23" s="38">
        <f>VLOOKUP(L23,'Tabla Impacto'!$D$3:$F$8,2,0)</f>
        <v>0.6</v>
      </c>
      <c r="O23" s="46" t="str">
        <f t="shared" ref="O23:O25" si="3">CONCATENATE(M23,J23)</f>
        <v>ModeradoMuy Alta</v>
      </c>
      <c r="P23" s="39" t="str">
        <f>VLOOKUP(O23,FORMULAS!$K$17:$L$42,2,0)</f>
        <v>Alto</v>
      </c>
      <c r="Q23" s="50">
        <v>1</v>
      </c>
      <c r="R23" s="147" t="s">
        <v>432</v>
      </c>
      <c r="S23" s="35" t="s">
        <v>40</v>
      </c>
      <c r="T23" s="24" t="s">
        <v>40</v>
      </c>
      <c r="U23" s="318">
        <f>IF(T23=CONTROLES!$C$72,CONTROLES!$D$72,CONTROLES!$D$74)</f>
        <v>0.25</v>
      </c>
      <c r="V23" s="24" t="s">
        <v>275</v>
      </c>
      <c r="W23" s="318">
        <f>IF(V23=CONTROLES!$C$75,CONTROLES!$D$75,CONTROLES!$D$76)</f>
        <v>0.15</v>
      </c>
      <c r="X23" s="52" t="s">
        <v>276</v>
      </c>
      <c r="Y23" s="132" t="str">
        <f>IF(X23=CONTROLES!$C$77,CONTROLES!$D$77,CONTROLES!$D$78)</f>
        <v>-</v>
      </c>
      <c r="Z23" s="24" t="s">
        <v>277</v>
      </c>
      <c r="AA23" s="181" t="str">
        <f>IF(Z23=CONTROLES!$C$79,CONTROLES!$D$79,CONTROLES!$D$80)</f>
        <v>-</v>
      </c>
      <c r="AB23" s="24" t="s">
        <v>278</v>
      </c>
      <c r="AC23" s="181" t="str">
        <f>IF(AB23=CONTROLES!$C$81,CONTROLES!$D$81,CONTROLES!$D$82)</f>
        <v>-</v>
      </c>
      <c r="AD23" s="322">
        <f t="shared" si="0"/>
        <v>0.4</v>
      </c>
      <c r="AE23" s="322">
        <f>+AD23</f>
        <v>0.4</v>
      </c>
      <c r="AF23" s="24" t="s">
        <v>279</v>
      </c>
      <c r="AG23" s="26">
        <f>IF(AF23=CONTROLES!$C$50,CONTROLES!$D$50,CONTROLES!$D$51)</f>
        <v>15</v>
      </c>
      <c r="AH23" s="27" t="s">
        <v>280</v>
      </c>
      <c r="AI23" s="26">
        <f>IF(AH23=CONTROLES!$C$52,CONTROLES!$D$52,CONTROLES!$D$53)</f>
        <v>15</v>
      </c>
      <c r="AJ23" s="27" t="s">
        <v>281</v>
      </c>
      <c r="AK23" s="26">
        <f>IF(AJ23=CONTROLES!$C$54,CONTROLES!$D$54,CONTROLES!$D$55)</f>
        <v>15</v>
      </c>
      <c r="AL23" s="27" t="s">
        <v>282</v>
      </c>
      <c r="AM23" s="26">
        <f>IF(AL23=CONTROLES!$C$56,CONTROLES!$D$56,CONTROLES!$D$57)</f>
        <v>15</v>
      </c>
      <c r="AN23" s="27" t="s">
        <v>283</v>
      </c>
      <c r="AO23" s="26">
        <f>IF(AN23=CONTROLES!$C$59,CONTROLES!$D$59,CONTROLES!$D$60)</f>
        <v>15</v>
      </c>
      <c r="AP23" s="27" t="s">
        <v>284</v>
      </c>
      <c r="AQ23" s="26">
        <f>IF(AP23=CONTROLES!$C$61,CONTROLES!$D$61,CONTROLES!$D$62)</f>
        <v>15</v>
      </c>
      <c r="AR23" s="27" t="s">
        <v>285</v>
      </c>
      <c r="AS23" s="213">
        <f>IF(AR23=CONTROLES!$C$63,CONTROLES!$D$63,CONTROLES!$D$65)</f>
        <v>10</v>
      </c>
      <c r="AT23" s="214">
        <f>AG23+AI23+AK23+AM23+AO23+AQ23+AS23</f>
        <v>100</v>
      </c>
      <c r="AU23" s="214">
        <f>+AT23</f>
        <v>100</v>
      </c>
      <c r="AV23" s="377" t="str">
        <f>IF(ISERROR(AT23)=TRUE,"",IF(AND(AT23&lt;=85),"Débil",IF(AND(AT23&gt;=85.01,AT23&lt;=95),"Moderado",IF(AND(AT23&gt;=95.1,AT23&lt;=100),"Fuerte",""))))</f>
        <v>Fuerte</v>
      </c>
      <c r="AW23" s="25">
        <f>(K23-(K23*AE23))</f>
        <v>0.6</v>
      </c>
      <c r="AX23" s="32" t="str">
        <f>VLOOKUP(AW23,'Tabla probabilidad'!$D$16:$F$20,3,TRUE)</f>
        <v>Media</v>
      </c>
      <c r="AY23" s="338" t="str">
        <f>VLOOKUP(L23,'Tabla Impacto'!$D$3:$F$8,3,0)</f>
        <v>Moderado</v>
      </c>
      <c r="AZ23" s="25">
        <f>+N23</f>
        <v>0.6</v>
      </c>
      <c r="BA23" s="46" t="str">
        <f>CONCATENATE(AY23,AX23)</f>
        <v>ModeradoMedia</v>
      </c>
      <c r="BB23" s="39" t="str">
        <f>VLOOKUP(BA23,FORMULAS!$K$17:$L$42,2,0)</f>
        <v>Moderado</v>
      </c>
      <c r="BC23" s="40" t="s">
        <v>51</v>
      </c>
      <c r="BD23" s="164" t="s">
        <v>433</v>
      </c>
      <c r="BE23" s="164" t="s">
        <v>434</v>
      </c>
      <c r="BF23" s="165" t="s">
        <v>112</v>
      </c>
      <c r="BG23" s="166">
        <v>45658</v>
      </c>
      <c r="BH23" s="166">
        <v>46022</v>
      </c>
      <c r="BI23" s="164" t="s">
        <v>435</v>
      </c>
      <c r="BJ23" s="164" t="s">
        <v>436</v>
      </c>
      <c r="BK23" s="164" t="s">
        <v>290</v>
      </c>
      <c r="BL23" s="35" t="s">
        <v>315</v>
      </c>
      <c r="BM23" s="26" t="s">
        <v>437</v>
      </c>
      <c r="BN23" s="26" t="s">
        <v>438</v>
      </c>
      <c r="BO23" s="26" t="s">
        <v>439</v>
      </c>
      <c r="BP23" s="25">
        <v>1</v>
      </c>
      <c r="BQ23" s="26" t="s">
        <v>438</v>
      </c>
      <c r="BR23" s="35" t="s">
        <v>314</v>
      </c>
      <c r="BS23" s="167" t="s">
        <v>326</v>
      </c>
      <c r="BT23" s="167" t="s">
        <v>326</v>
      </c>
      <c r="BU23" s="215">
        <v>45805</v>
      </c>
      <c r="BV23" s="35" t="s">
        <v>291</v>
      </c>
      <c r="BW23" s="26" t="s">
        <v>440</v>
      </c>
      <c r="BX23" s="26" t="s">
        <v>299</v>
      </c>
      <c r="BY23" s="26" t="s">
        <v>300</v>
      </c>
      <c r="BZ23" s="35" t="s">
        <v>301</v>
      </c>
      <c r="CA23" s="35" t="s">
        <v>296</v>
      </c>
      <c r="CB23" s="29"/>
      <c r="CC23" s="29"/>
      <c r="CD23" s="29"/>
      <c r="CE23" s="29"/>
      <c r="CF23" s="29"/>
      <c r="CG23" s="29"/>
      <c r="CH23" s="29"/>
      <c r="CI23" s="35"/>
      <c r="CJ23" s="26"/>
      <c r="CK23" s="35"/>
      <c r="CL23" s="35"/>
      <c r="CM23" s="35"/>
      <c r="CN23" s="35"/>
      <c r="CO23" s="35"/>
      <c r="CP23" s="35"/>
      <c r="CQ23" s="35"/>
      <c r="CR23" s="402">
        <v>45947</v>
      </c>
      <c r="CS23" s="53" t="s">
        <v>291</v>
      </c>
      <c r="CT23" s="53" t="s">
        <v>407</v>
      </c>
      <c r="CU23" s="53" t="s">
        <v>408</v>
      </c>
      <c r="CV23" s="53" t="s">
        <v>407</v>
      </c>
      <c r="CW23" s="53" t="s">
        <v>407</v>
      </c>
      <c r="CX23" s="53" t="s">
        <v>407</v>
      </c>
      <c r="CY23" s="29"/>
      <c r="CZ23" s="29"/>
      <c r="DA23" s="29"/>
      <c r="DB23" s="127"/>
      <c r="DC23" s="127"/>
      <c r="DD23" s="127"/>
      <c r="DE23" s="435" t="s">
        <v>315</v>
      </c>
      <c r="DF23" s="436" t="s">
        <v>441</v>
      </c>
      <c r="DG23" s="437" t="s">
        <v>442</v>
      </c>
      <c r="DH23" s="437" t="s">
        <v>443</v>
      </c>
      <c r="DI23" s="438">
        <v>1</v>
      </c>
      <c r="DJ23" s="437" t="s">
        <v>442</v>
      </c>
      <c r="DK23" s="439" t="s">
        <v>314</v>
      </c>
      <c r="DL23" s="439" t="s">
        <v>314</v>
      </c>
      <c r="DM23" s="439" t="s">
        <v>326</v>
      </c>
      <c r="DN23" s="582">
        <v>45673</v>
      </c>
      <c r="DO23" s="583" t="s">
        <v>315</v>
      </c>
      <c r="DP23" s="574" t="s">
        <v>444</v>
      </c>
      <c r="DQ23" s="574" t="s">
        <v>445</v>
      </c>
      <c r="DR23" s="578">
        <v>1</v>
      </c>
      <c r="DS23" s="576" t="s">
        <v>318</v>
      </c>
      <c r="DT23" s="576" t="s">
        <v>314</v>
      </c>
      <c r="DU23" s="127"/>
      <c r="DV23" s="127"/>
      <c r="DW23" s="127"/>
      <c r="DX23" s="127"/>
      <c r="DY23" s="29"/>
      <c r="DZ23" s="29"/>
    </row>
    <row r="24" spans="1:130" ht="129.6" customHeight="1" x14ac:dyDescent="0.25">
      <c r="A24" s="35">
        <v>7</v>
      </c>
      <c r="B24" s="26" t="s">
        <v>89</v>
      </c>
      <c r="C24" s="26" t="str">
        <f>VLOOKUP(B24,FORMULAS!$A$30:$C$52,2,0)</f>
        <v>Gestionar, administrar y realizar planes, programas y acciones para el desarrollo del talento humano que fortalezcan sus competencias y el mejoramiento de las condiciones de trabajo, con el propósito de lograr la satisfacción personal y el fortalecimiento institucional para el cumplimiento de la misión y funciones de la Entidad.</v>
      </c>
      <c r="D24" s="26" t="str">
        <f>VLOOKUP(B24,FORMULAS!$A$30:$C$52,3,0)</f>
        <v xml:space="preserve">Subdirector Administrativo </v>
      </c>
      <c r="E24" s="54" t="s">
        <v>12</v>
      </c>
      <c r="F24" s="216" t="s">
        <v>446</v>
      </c>
      <c r="G24" s="217" t="s">
        <v>447</v>
      </c>
      <c r="H24" s="217" t="s">
        <v>448</v>
      </c>
      <c r="I24" s="41">
        <v>228</v>
      </c>
      <c r="J24" s="36" t="str">
        <f>VLOOKUP(K24,'Tabla probabilidad'!$D$3:$E$8,2,0)</f>
        <v>Media</v>
      </c>
      <c r="K24" s="40">
        <v>0.6</v>
      </c>
      <c r="L24" s="196" t="s">
        <v>337</v>
      </c>
      <c r="M24" s="38" t="str">
        <f>VLOOKUP(L24,'Tabla Impacto'!$D$3:$F$8,3,0)</f>
        <v>Menor</v>
      </c>
      <c r="N24" s="38">
        <f>VLOOKUP(L24,'Tabla Impacto'!$D$3:$F$8,2,0)</f>
        <v>0.4</v>
      </c>
      <c r="O24" s="46" t="str">
        <f t="shared" si="3"/>
        <v>MenorMedia</v>
      </c>
      <c r="P24" s="39" t="str">
        <f>VLOOKUP(O24,FORMULAS!$K$17:$L$42,2,0)</f>
        <v>Moderado</v>
      </c>
      <c r="Q24" s="50">
        <v>1</v>
      </c>
      <c r="R24" s="147" t="s">
        <v>449</v>
      </c>
      <c r="S24" s="35" t="s">
        <v>40</v>
      </c>
      <c r="T24" s="24" t="s">
        <v>40</v>
      </c>
      <c r="U24" s="318">
        <f>IF(T24=CONTROLES!$C$72,CONTROLES!$D$72,CONTROLES!$D$74)</f>
        <v>0.25</v>
      </c>
      <c r="V24" s="24" t="s">
        <v>275</v>
      </c>
      <c r="W24" s="318">
        <f>IF(V24=CONTROLES!$C$75,CONTROLES!$D$75,CONTROLES!$D$76)</f>
        <v>0.15</v>
      </c>
      <c r="X24" s="48" t="s">
        <v>276</v>
      </c>
      <c r="Y24" s="132" t="str">
        <f>IF(X24=CONTROLES!$C$77,CONTROLES!$D$77,CONTROLES!$D$78)</f>
        <v>-</v>
      </c>
      <c r="Z24" s="24" t="s">
        <v>277</v>
      </c>
      <c r="AA24" s="181" t="str">
        <f>IF(Z24=CONTROLES!$C$79,CONTROLES!$D$79,CONTROLES!$D$80)</f>
        <v>-</v>
      </c>
      <c r="AB24" s="24" t="s">
        <v>278</v>
      </c>
      <c r="AC24" s="181" t="str">
        <f>IF(AB24=CONTROLES!$C$81,CONTROLES!$D$81,CONTROLES!$D$82)</f>
        <v>-</v>
      </c>
      <c r="AD24" s="322">
        <f t="shared" si="0"/>
        <v>0.4</v>
      </c>
      <c r="AE24" s="322">
        <f>+AD24</f>
        <v>0.4</v>
      </c>
      <c r="AF24" s="24" t="s">
        <v>279</v>
      </c>
      <c r="AG24" s="26">
        <f>IF(AF24=CONTROLES!$C$50,CONTROLES!$D$50,CONTROLES!$D$51)</f>
        <v>15</v>
      </c>
      <c r="AH24" s="27" t="s">
        <v>280</v>
      </c>
      <c r="AI24" s="26">
        <f>IF(AH24=CONTROLES!$C$52,CONTROLES!$D$52,CONTROLES!$D$53)</f>
        <v>15</v>
      </c>
      <c r="AJ24" s="27" t="s">
        <v>281</v>
      </c>
      <c r="AK24" s="26">
        <f>IF(AJ24=CONTROLES!$C$54,CONTROLES!$D$54,CONTROLES!$D$55)</f>
        <v>15</v>
      </c>
      <c r="AL24" s="27" t="s">
        <v>282</v>
      </c>
      <c r="AM24" s="26">
        <f>IF(AL24=CONTROLES!$C$56,CONTROLES!$D$56,CONTROLES!$D$57)</f>
        <v>15</v>
      </c>
      <c r="AN24" s="27" t="s">
        <v>283</v>
      </c>
      <c r="AO24" s="26">
        <f>IF(AN24=CONTROLES!$C$59,CONTROLES!$D$59,CONTROLES!$D$60)</f>
        <v>15</v>
      </c>
      <c r="AP24" s="27" t="s">
        <v>284</v>
      </c>
      <c r="AQ24" s="26">
        <f>IF(AP24=CONTROLES!$C$61,CONTROLES!$D$61,CONTROLES!$D$62)</f>
        <v>15</v>
      </c>
      <c r="AR24" s="27" t="s">
        <v>285</v>
      </c>
      <c r="AS24" s="213">
        <f>IF(AR24=CONTROLES!$C$63,CONTROLES!$D$63,CONTROLES!$D$65)</f>
        <v>10</v>
      </c>
      <c r="AT24" s="214">
        <f>AG24+AI24+AK24+AM24+AO24+AQ24+AS24</f>
        <v>100</v>
      </c>
      <c r="AU24" s="214">
        <f>+AT24</f>
        <v>100</v>
      </c>
      <c r="AV24" s="377" t="str">
        <f>IF(ISERROR(AT24)=TRUE,"",IF(AND(AT24&lt;=85),"Débil",IF(AND(AT24&gt;=85.01,AT24&lt;=95),"Moderado",IF(AND(AT24&gt;=95.1,AT24&lt;=100),"Fuerte",""))))</f>
        <v>Fuerte</v>
      </c>
      <c r="AW24" s="25">
        <f>(K24-(K24*AE24))</f>
        <v>0.36</v>
      </c>
      <c r="AX24" s="32" t="str">
        <f>VLOOKUP(AW24,'Tabla probabilidad'!$D$16:$F$20,3,TRUE)</f>
        <v>Baja</v>
      </c>
      <c r="AY24" s="338" t="str">
        <f>VLOOKUP(L24,'Tabla Impacto'!$D$3:$F$8,3,0)</f>
        <v>Menor</v>
      </c>
      <c r="AZ24" s="25">
        <f>+N24</f>
        <v>0.4</v>
      </c>
      <c r="BA24" s="46" t="str">
        <f>CONCATENATE(AY24,AX24)</f>
        <v>MenorBaja</v>
      </c>
      <c r="BB24" s="39" t="str">
        <f>VLOOKUP(BA24,FORMULAS!$K$17:$L$42,2,0)</f>
        <v>Moderado</v>
      </c>
      <c r="BC24" s="40" t="s">
        <v>51</v>
      </c>
      <c r="BD24" s="122" t="s">
        <v>450</v>
      </c>
      <c r="BE24" s="122" t="s">
        <v>451</v>
      </c>
      <c r="BF24" s="123" t="s">
        <v>113</v>
      </c>
      <c r="BG24" s="166">
        <v>45658</v>
      </c>
      <c r="BH24" s="166">
        <v>46022</v>
      </c>
      <c r="BI24" s="122" t="s">
        <v>452</v>
      </c>
      <c r="BJ24" s="122" t="s">
        <v>453</v>
      </c>
      <c r="BK24" s="122" t="s">
        <v>290</v>
      </c>
      <c r="BL24" s="167" t="s">
        <v>326</v>
      </c>
      <c r="BM24" s="168" t="s">
        <v>454</v>
      </c>
      <c r="BN24" s="167" t="s">
        <v>326</v>
      </c>
      <c r="BO24" s="167" t="s">
        <v>326</v>
      </c>
      <c r="BP24" s="167" t="s">
        <v>326</v>
      </c>
      <c r="BQ24" s="167" t="s">
        <v>326</v>
      </c>
      <c r="BR24" s="167" t="s">
        <v>314</v>
      </c>
      <c r="BS24" s="167" t="s">
        <v>326</v>
      </c>
      <c r="BT24" s="167" t="s">
        <v>326</v>
      </c>
      <c r="BU24" s="215">
        <v>45805</v>
      </c>
      <c r="BV24" s="35" t="s">
        <v>291</v>
      </c>
      <c r="BW24" s="26" t="s">
        <v>440</v>
      </c>
      <c r="BX24" s="26" t="s">
        <v>299</v>
      </c>
      <c r="BY24" s="26" t="s">
        <v>300</v>
      </c>
      <c r="BZ24" s="35" t="s">
        <v>301</v>
      </c>
      <c r="CA24" s="35" t="s">
        <v>296</v>
      </c>
      <c r="CB24" s="29"/>
      <c r="CC24" s="29"/>
      <c r="CD24" s="29"/>
      <c r="CE24" s="29"/>
      <c r="CF24" s="29"/>
      <c r="CG24" s="29"/>
      <c r="CH24" s="292"/>
      <c r="CI24" s="49"/>
      <c r="CJ24" s="51"/>
      <c r="CK24" s="51"/>
      <c r="CL24" s="51"/>
      <c r="CM24" s="55"/>
      <c r="CN24" s="42"/>
      <c r="CO24" s="35"/>
      <c r="CP24" s="35"/>
      <c r="CQ24" s="35"/>
      <c r="CR24" s="402">
        <v>45947</v>
      </c>
      <c r="CS24" s="53" t="s">
        <v>291</v>
      </c>
      <c r="CT24" s="53" t="s">
        <v>407</v>
      </c>
      <c r="CU24" s="53" t="s">
        <v>408</v>
      </c>
      <c r="CV24" s="53" t="s">
        <v>407</v>
      </c>
      <c r="CW24" s="53" t="s">
        <v>407</v>
      </c>
      <c r="CX24" s="53" t="s">
        <v>407</v>
      </c>
      <c r="CY24" s="29"/>
      <c r="CZ24" s="29"/>
      <c r="DA24" s="29"/>
      <c r="DB24" s="127"/>
      <c r="DC24" s="127"/>
      <c r="DD24" s="29"/>
      <c r="DE24" s="432" t="s">
        <v>315</v>
      </c>
      <c r="DF24" s="433" t="s">
        <v>455</v>
      </c>
      <c r="DG24" s="434" t="s">
        <v>456</v>
      </c>
      <c r="DH24" s="434" t="s">
        <v>457</v>
      </c>
      <c r="DI24" s="440" t="s">
        <v>458</v>
      </c>
      <c r="DJ24" s="434" t="s">
        <v>459</v>
      </c>
      <c r="DK24" s="439" t="s">
        <v>314</v>
      </c>
      <c r="DL24" s="439" t="s">
        <v>326</v>
      </c>
      <c r="DM24" s="439" t="s">
        <v>326</v>
      </c>
      <c r="DN24" s="582">
        <v>45673</v>
      </c>
      <c r="DO24" s="583" t="s">
        <v>315</v>
      </c>
      <c r="DP24" s="574" t="s">
        <v>460</v>
      </c>
      <c r="DQ24" s="574" t="s">
        <v>461</v>
      </c>
      <c r="DR24" s="578">
        <v>1</v>
      </c>
      <c r="DS24" s="576" t="s">
        <v>318</v>
      </c>
      <c r="DT24" s="576" t="s">
        <v>314</v>
      </c>
      <c r="DU24" s="127"/>
      <c r="DV24" s="127"/>
      <c r="DW24" s="127"/>
      <c r="DX24" s="127"/>
      <c r="DY24" s="29"/>
      <c r="DZ24" s="29"/>
    </row>
    <row r="25" spans="1:130" ht="204" x14ac:dyDescent="0.25">
      <c r="A25" s="630">
        <v>8</v>
      </c>
      <c r="B25" s="735" t="s">
        <v>93</v>
      </c>
      <c r="C25" s="735" t="str">
        <f>VLOOKUP(B25,[2]FORMULAS!$A$30:$C$52,2,0)</f>
        <v>Generar e implementar soluciones tecnológicas que permitan proveer de forma oportuna, eficiente y transparente, las herramientas de tecnología de la información necesarias para el cumplimiento de los fines de la Cajade la Vivienda Popular , asi como formular lineamientos de estándares y buenas practicas para el manejo de las herramientas tecnologicas y los sistemas de información de la Entidad.</v>
      </c>
      <c r="D25" s="735" t="str">
        <f>VLOOKUP(B25,[2]FORMULAS!$A$30:$C$52,3,0)</f>
        <v>Jefe Oficina de Tecnologías de la Información y las Comunicaciones</v>
      </c>
      <c r="E25" s="735" t="s">
        <v>462</v>
      </c>
      <c r="F25" s="751" t="s">
        <v>463</v>
      </c>
      <c r="G25" s="751" t="s">
        <v>464</v>
      </c>
      <c r="H25" s="751" t="s">
        <v>465</v>
      </c>
      <c r="I25" s="822">
        <v>12</v>
      </c>
      <c r="J25" s="830" t="str">
        <f>VLOOKUP(K25,'[2]Tabla probabilidad'!$D$3:$E$8,2,0)</f>
        <v>Baja</v>
      </c>
      <c r="K25" s="833">
        <v>0.4</v>
      </c>
      <c r="L25" s="836" t="s">
        <v>33</v>
      </c>
      <c r="M25" s="681" t="str">
        <f>VLOOKUP(L25,'[2]Tabla Impacto'!$D$3:$F$8,3,0)</f>
        <v>Leve</v>
      </c>
      <c r="N25" s="836">
        <f>VLOOKUP(L25,'[2]Tabla Impacto'!$D$3:$F$8,2,0)</f>
        <v>0.2</v>
      </c>
      <c r="O25" s="713" t="str">
        <f t="shared" si="3"/>
        <v>LeveBaja</v>
      </c>
      <c r="P25" s="862" t="str">
        <f>VLOOKUP(O25,FORMULAS!$K$17:$L$42,2,0)</f>
        <v>Bajo</v>
      </c>
      <c r="Q25" s="133">
        <v>1</v>
      </c>
      <c r="R25" s="185" t="s">
        <v>466</v>
      </c>
      <c r="S25" s="132" t="s">
        <v>41</v>
      </c>
      <c r="T25" s="180" t="s">
        <v>41</v>
      </c>
      <c r="U25" s="318">
        <f>IF(T25=CONTROLES!$C$72,CONTROLES!$D$72,CONTROLES!$D$74)</f>
        <v>0</v>
      </c>
      <c r="V25" s="180" t="s">
        <v>275</v>
      </c>
      <c r="W25" s="318">
        <f>IF(V25=CONTROLES!$C$75,CONTROLES!$D$75,CONTROLES!$D$76)</f>
        <v>0.15</v>
      </c>
      <c r="X25" s="186" t="s">
        <v>276</v>
      </c>
      <c r="Y25" s="132" t="str">
        <f>IF(X25=CONTROLES!$C$77,CONTROLES!$D$77,CONTROLES!$D$78)</f>
        <v>-</v>
      </c>
      <c r="Z25" s="180" t="s">
        <v>277</v>
      </c>
      <c r="AA25" s="181" t="str">
        <f>IF(Z25=CONTROLES!$C$79,CONTROLES!$D$79,CONTROLES!$D$80)</f>
        <v>-</v>
      </c>
      <c r="AB25" s="180" t="s">
        <v>278</v>
      </c>
      <c r="AC25" s="181" t="str">
        <f>IF(AB25=CONTROLES!$C$81,CONTROLES!$D$81,CONTROLES!$D$82)</f>
        <v>-</v>
      </c>
      <c r="AD25" s="322">
        <f t="shared" si="0"/>
        <v>0.15</v>
      </c>
      <c r="AE25" s="649">
        <f>AVERAGE(AD25:AD27)</f>
        <v>0.23333333333333336</v>
      </c>
      <c r="AF25" s="180" t="s">
        <v>279</v>
      </c>
      <c r="AG25" s="147">
        <f>IF(AF25=[2]CONTROLES!$C$50,[2]CONTROLES!$D$50,[2]CONTROLES!$D$51)</f>
        <v>15</v>
      </c>
      <c r="AH25" s="182" t="s">
        <v>280</v>
      </c>
      <c r="AI25" s="147">
        <f>IF(AH25=[2]CONTROLES!$C$52,[2]CONTROLES!$D$52,[2]CONTROLES!$D$53)</f>
        <v>15</v>
      </c>
      <c r="AJ25" s="182" t="s">
        <v>281</v>
      </c>
      <c r="AK25" s="26">
        <f>IF(AJ25=CONTROLES!$C$54,CONTROLES!$D$54,CONTROLES!$D$55)</f>
        <v>15</v>
      </c>
      <c r="AL25" s="182" t="s">
        <v>467</v>
      </c>
      <c r="AM25" s="26">
        <f>IF(AL25=CONTROLES!$C$56,CONTROLES!$D$56,CONTROLES!$D$57)</f>
        <v>10</v>
      </c>
      <c r="AN25" s="182" t="s">
        <v>283</v>
      </c>
      <c r="AO25" s="147">
        <f>IF(AN25=[2]CONTROLES!$C$59,[2]CONTROLES!$D$59,[2]CONTROLES!$D$60)</f>
        <v>15</v>
      </c>
      <c r="AP25" s="182" t="s">
        <v>284</v>
      </c>
      <c r="AQ25" s="147">
        <f>IF(AP25=[2]CONTROLES!$C$61,[2]CONTROLES!$D$61,[2]CONTROLES!$D$62)</f>
        <v>15</v>
      </c>
      <c r="AR25" s="182" t="s">
        <v>285</v>
      </c>
      <c r="AS25" s="213">
        <f>IF(AR25=CONTROLES!$C$63,CONTROLES!$D$63,CONTROLES!$D$65)</f>
        <v>10</v>
      </c>
      <c r="AT25" s="214">
        <f>AG25+AI25+AK25+AM25+AO25+AQ25+AS25</f>
        <v>95</v>
      </c>
      <c r="AU25" s="695">
        <f>+(AT25+AT26+AT27)/3</f>
        <v>96.666666666666671</v>
      </c>
      <c r="AV25" s="692" t="str">
        <f>IF(ISERROR(AT25)=TRUE,"",IF(AND(AT25&lt;=85),"Débil",IF(AND(AT25&gt;=85.01,AT25&lt;=95),"Moderado",IF(AND(AT25&gt;=95.1,AT25&lt;=100),"Fuerte",""))))</f>
        <v>Moderado</v>
      </c>
      <c r="AW25" s="711">
        <f>(K25-(K25*AE25))</f>
        <v>0.30666666666666664</v>
      </c>
      <c r="AX25" s="654" t="str">
        <f>VLOOKUP(AW25,'Tabla probabilidad'!$D$16:$F$20,3,TRUE)</f>
        <v>Baja</v>
      </c>
      <c r="AY25" s="681" t="str">
        <f>VLOOKUP(L25,'Tabla Impacto'!$D$3:$F$8,3,0)</f>
        <v>Leve</v>
      </c>
      <c r="AZ25" s="711">
        <f>+N25</f>
        <v>0.2</v>
      </c>
      <c r="BA25" s="713" t="str">
        <f>CONCATENATE(AY25,AX25)</f>
        <v>LeveBaja</v>
      </c>
      <c r="BB25" s="728" t="str">
        <f>VLOOKUP(BA25,FORMULAS!$K$17:$L$42,2,0)</f>
        <v>Bajo</v>
      </c>
      <c r="BC25" s="674" t="s">
        <v>51</v>
      </c>
      <c r="BD25" s="188" t="s">
        <v>383</v>
      </c>
      <c r="BE25" s="188" t="s">
        <v>383</v>
      </c>
      <c r="BF25" s="188" t="s">
        <v>383</v>
      </c>
      <c r="BG25" s="188" t="s">
        <v>383</v>
      </c>
      <c r="BH25" s="188" t="s">
        <v>383</v>
      </c>
      <c r="BI25" s="188" t="s">
        <v>383</v>
      </c>
      <c r="BJ25" s="188" t="s">
        <v>383</v>
      </c>
      <c r="BK25" s="188" t="s">
        <v>383</v>
      </c>
      <c r="BL25" s="189" t="s">
        <v>315</v>
      </c>
      <c r="BM25" s="176" t="s">
        <v>468</v>
      </c>
      <c r="BN25" s="176" t="s">
        <v>469</v>
      </c>
      <c r="BO25" s="177" t="s">
        <v>383</v>
      </c>
      <c r="BP25" s="177" t="s">
        <v>383</v>
      </c>
      <c r="BQ25" s="177" t="s">
        <v>383</v>
      </c>
      <c r="BR25" s="177" t="s">
        <v>383</v>
      </c>
      <c r="BS25" s="177" t="s">
        <v>383</v>
      </c>
      <c r="BT25" s="177" t="s">
        <v>383</v>
      </c>
      <c r="BU25" s="135">
        <v>45805</v>
      </c>
      <c r="BV25" s="132" t="s">
        <v>291</v>
      </c>
      <c r="BW25" s="147" t="s">
        <v>422</v>
      </c>
      <c r="BX25" s="132" t="s">
        <v>297</v>
      </c>
      <c r="BY25" s="132" t="s">
        <v>297</v>
      </c>
      <c r="BZ25" s="132" t="s">
        <v>297</v>
      </c>
      <c r="CA25" s="132" t="s">
        <v>296</v>
      </c>
      <c r="CB25" s="178"/>
      <c r="CC25" s="178"/>
      <c r="CD25" s="178"/>
      <c r="CE25" s="29"/>
      <c r="CF25" s="29"/>
      <c r="CG25" s="29"/>
      <c r="CH25" s="29"/>
      <c r="CI25" s="303" t="s">
        <v>315</v>
      </c>
      <c r="CJ25" s="307" t="s">
        <v>468</v>
      </c>
      <c r="CK25" s="307" t="s">
        <v>470</v>
      </c>
      <c r="CL25" s="304" t="s">
        <v>383</v>
      </c>
      <c r="CM25" s="304" t="s">
        <v>383</v>
      </c>
      <c r="CN25" s="304" t="s">
        <v>383</v>
      </c>
      <c r="CO25" s="304" t="s">
        <v>383</v>
      </c>
      <c r="CP25" s="304" t="s">
        <v>383</v>
      </c>
      <c r="CQ25" s="304" t="s">
        <v>383</v>
      </c>
      <c r="CR25" s="900">
        <v>45947</v>
      </c>
      <c r="CS25" s="884" t="s">
        <v>291</v>
      </c>
      <c r="CT25" s="884" t="s">
        <v>308</v>
      </c>
      <c r="CU25" s="887" t="s">
        <v>471</v>
      </c>
      <c r="CV25" s="884" t="s">
        <v>297</v>
      </c>
      <c r="CW25" s="884" t="s">
        <v>297</v>
      </c>
      <c r="CX25" s="884" t="s">
        <v>297</v>
      </c>
      <c r="CY25" s="29"/>
      <c r="CZ25" s="29"/>
      <c r="DA25" s="29"/>
      <c r="DB25" s="29"/>
      <c r="DC25" s="29"/>
      <c r="DD25" s="29"/>
      <c r="DE25" s="539" t="s">
        <v>315</v>
      </c>
      <c r="DF25" s="543" t="s">
        <v>472</v>
      </c>
      <c r="DG25" s="543" t="s">
        <v>470</v>
      </c>
      <c r="DH25" s="539" t="s">
        <v>383</v>
      </c>
      <c r="DI25" s="539" t="s">
        <v>383</v>
      </c>
      <c r="DJ25" s="539" t="s">
        <v>383</v>
      </c>
      <c r="DK25" s="539" t="s">
        <v>383</v>
      </c>
      <c r="DL25" s="539" t="s">
        <v>383</v>
      </c>
      <c r="DM25" s="539" t="s">
        <v>383</v>
      </c>
      <c r="DN25" s="582">
        <v>45673</v>
      </c>
      <c r="DO25" s="583" t="s">
        <v>315</v>
      </c>
      <c r="DP25" s="589" t="s">
        <v>409</v>
      </c>
      <c r="DQ25" s="590" t="s">
        <v>297</v>
      </c>
      <c r="DR25" s="590" t="s">
        <v>297</v>
      </c>
      <c r="DS25" s="590" t="s">
        <v>297</v>
      </c>
      <c r="DT25" s="576" t="s">
        <v>314</v>
      </c>
      <c r="DU25" s="29"/>
      <c r="DV25" s="29"/>
      <c r="DW25" s="29"/>
      <c r="DX25" s="29"/>
      <c r="DY25" s="29"/>
      <c r="DZ25" s="29"/>
    </row>
    <row r="26" spans="1:130" ht="204" x14ac:dyDescent="0.25">
      <c r="A26" s="631"/>
      <c r="B26" s="736"/>
      <c r="C26" s="736"/>
      <c r="D26" s="736"/>
      <c r="E26" s="736"/>
      <c r="F26" s="752"/>
      <c r="G26" s="752"/>
      <c r="H26" s="752"/>
      <c r="I26" s="823"/>
      <c r="J26" s="831"/>
      <c r="K26" s="834"/>
      <c r="L26" s="837"/>
      <c r="M26" s="682"/>
      <c r="N26" s="837"/>
      <c r="O26" s="714"/>
      <c r="P26" s="863"/>
      <c r="Q26" s="133">
        <v>2</v>
      </c>
      <c r="R26" s="185" t="s">
        <v>473</v>
      </c>
      <c r="S26" s="132" t="s">
        <v>40</v>
      </c>
      <c r="T26" s="180" t="s">
        <v>40</v>
      </c>
      <c r="U26" s="318">
        <f>IF(T26=CONTROLES!$C$72,CONTROLES!$D$72,CONTROLES!$D$74)</f>
        <v>0.25</v>
      </c>
      <c r="V26" s="180" t="s">
        <v>275</v>
      </c>
      <c r="W26" s="318">
        <f>IF(V26=CONTROLES!$C$75,CONTROLES!$D$75,CONTROLES!$D$76)</f>
        <v>0.15</v>
      </c>
      <c r="X26" s="186" t="s">
        <v>276</v>
      </c>
      <c r="Y26" s="132" t="str">
        <f>IF(X26=CONTROLES!$C$77,CONTROLES!$D$77,CONTROLES!$D$78)</f>
        <v>-</v>
      </c>
      <c r="Z26" s="180" t="s">
        <v>277</v>
      </c>
      <c r="AA26" s="181" t="str">
        <f>IF(Z26=CONTROLES!$C$79,CONTROLES!$D$79,CONTROLES!$D$80)</f>
        <v>-</v>
      </c>
      <c r="AB26" s="180" t="s">
        <v>278</v>
      </c>
      <c r="AC26" s="181" t="str">
        <f>IF(AB26=CONTROLES!$C$81,CONTROLES!$D$81,CONTROLES!$D$82)</f>
        <v>-</v>
      </c>
      <c r="AD26" s="322">
        <f t="shared" si="0"/>
        <v>0.4</v>
      </c>
      <c r="AE26" s="650"/>
      <c r="AF26" s="180" t="s">
        <v>279</v>
      </c>
      <c r="AG26" s="147">
        <f>IF(AF26=[2]CONTROLES!$C$50,[2]CONTROLES!$D$50,[2]CONTROLES!$D$51)</f>
        <v>15</v>
      </c>
      <c r="AH26" s="182" t="s">
        <v>280</v>
      </c>
      <c r="AI26" s="147">
        <f>IF(AH26=[2]CONTROLES!$C$52,[2]CONTROLES!$D$52,[2]CONTROLES!$D$53)</f>
        <v>15</v>
      </c>
      <c r="AJ26" s="182" t="s">
        <v>281</v>
      </c>
      <c r="AK26" s="26">
        <f>IF(AJ26=CONTROLES!$C$54,CONTROLES!$D$54,CONTROLES!$D$55)</f>
        <v>15</v>
      </c>
      <c r="AL26" s="182" t="s">
        <v>282</v>
      </c>
      <c r="AM26" s="26">
        <f>IF(AL26=CONTROLES!$C$56,CONTROLES!$D$56,CONTROLES!$D$57)</f>
        <v>15</v>
      </c>
      <c r="AN26" s="182" t="s">
        <v>283</v>
      </c>
      <c r="AO26" s="147">
        <f>IF(AN26=[2]CONTROLES!$C$59,[2]CONTROLES!$D$59,[2]CONTROLES!$D$60)</f>
        <v>15</v>
      </c>
      <c r="AP26" s="182" t="s">
        <v>284</v>
      </c>
      <c r="AQ26" s="147">
        <f>IF(AP26=[2]CONTROLES!$C$61,[2]CONTROLES!$D$61,[2]CONTROLES!$D$62)</f>
        <v>15</v>
      </c>
      <c r="AR26" s="182" t="s">
        <v>285</v>
      </c>
      <c r="AS26" s="213">
        <f>IF(AR26=CONTROLES!$C$63,CONTROLES!$D$63,CONTROLES!$D$65)</f>
        <v>10</v>
      </c>
      <c r="AT26" s="187">
        <f t="shared" ref="AT26:AT27" si="4">AG26+AI26+AK26+AM26+AO26+AQ26+AS26</f>
        <v>100</v>
      </c>
      <c r="AU26" s="695"/>
      <c r="AV26" s="693"/>
      <c r="AW26" s="619"/>
      <c r="AX26" s="671"/>
      <c r="AY26" s="682"/>
      <c r="AZ26" s="619"/>
      <c r="BA26" s="714"/>
      <c r="BB26" s="729"/>
      <c r="BC26" s="675"/>
      <c r="BD26" s="188" t="s">
        <v>383</v>
      </c>
      <c r="BE26" s="188" t="s">
        <v>383</v>
      </c>
      <c r="BF26" s="188" t="s">
        <v>383</v>
      </c>
      <c r="BG26" s="188" t="s">
        <v>383</v>
      </c>
      <c r="BH26" s="188" t="s">
        <v>383</v>
      </c>
      <c r="BI26" s="188" t="s">
        <v>383</v>
      </c>
      <c r="BJ26" s="188" t="s">
        <v>383</v>
      </c>
      <c r="BK26" s="188" t="s">
        <v>383</v>
      </c>
      <c r="BL26" s="189" t="s">
        <v>315</v>
      </c>
      <c r="BM26" s="176" t="s">
        <v>474</v>
      </c>
      <c r="BN26" s="176" t="s">
        <v>475</v>
      </c>
      <c r="BO26" s="177" t="s">
        <v>383</v>
      </c>
      <c r="BP26" s="177" t="s">
        <v>383</v>
      </c>
      <c r="BQ26" s="177" t="s">
        <v>383</v>
      </c>
      <c r="BR26" s="177" t="s">
        <v>383</v>
      </c>
      <c r="BS26" s="177" t="s">
        <v>383</v>
      </c>
      <c r="BT26" s="177" t="s">
        <v>383</v>
      </c>
      <c r="BU26" s="135">
        <v>45805</v>
      </c>
      <c r="BV26" s="132" t="s">
        <v>291</v>
      </c>
      <c r="BW26" s="147" t="s">
        <v>422</v>
      </c>
      <c r="BX26" s="132" t="s">
        <v>297</v>
      </c>
      <c r="BY26" s="132" t="s">
        <v>297</v>
      </c>
      <c r="BZ26" s="132" t="s">
        <v>297</v>
      </c>
      <c r="CA26" s="132" t="s">
        <v>296</v>
      </c>
      <c r="CB26" s="178"/>
      <c r="CC26" s="178"/>
      <c r="CD26" s="178"/>
      <c r="CE26" s="29"/>
      <c r="CF26" s="29"/>
      <c r="CG26" s="29"/>
      <c r="CH26" s="29"/>
      <c r="CI26" s="305" t="s">
        <v>315</v>
      </c>
      <c r="CJ26" s="308" t="s">
        <v>476</v>
      </c>
      <c r="CK26" s="308" t="s">
        <v>383</v>
      </c>
      <c r="CL26" s="306" t="s">
        <v>383</v>
      </c>
      <c r="CM26" s="306" t="s">
        <v>383</v>
      </c>
      <c r="CN26" s="306" t="s">
        <v>383</v>
      </c>
      <c r="CO26" s="306" t="s">
        <v>383</v>
      </c>
      <c r="CP26" s="306" t="s">
        <v>383</v>
      </c>
      <c r="CQ26" s="306" t="s">
        <v>383</v>
      </c>
      <c r="CR26" s="895"/>
      <c r="CS26" s="885"/>
      <c r="CT26" s="885"/>
      <c r="CU26" s="885"/>
      <c r="CV26" s="885"/>
      <c r="CW26" s="885"/>
      <c r="CX26" s="885"/>
      <c r="CY26" s="29"/>
      <c r="CZ26" s="29"/>
      <c r="DA26" s="29"/>
      <c r="DB26" s="29"/>
      <c r="DC26" s="29"/>
      <c r="DD26" s="29"/>
      <c r="DE26" s="540" t="s">
        <v>315</v>
      </c>
      <c r="DF26" s="544" t="s">
        <v>477</v>
      </c>
      <c r="DG26" s="544" t="s">
        <v>383</v>
      </c>
      <c r="DH26" s="540" t="s">
        <v>383</v>
      </c>
      <c r="DI26" s="540" t="s">
        <v>383</v>
      </c>
      <c r="DJ26" s="540" t="s">
        <v>383</v>
      </c>
      <c r="DK26" s="540" t="s">
        <v>383</v>
      </c>
      <c r="DL26" s="540" t="s">
        <v>383</v>
      </c>
      <c r="DM26" s="540" t="s">
        <v>383</v>
      </c>
      <c r="DN26" s="582">
        <v>45673</v>
      </c>
      <c r="DO26" s="583" t="s">
        <v>315</v>
      </c>
      <c r="DP26" s="589" t="s">
        <v>409</v>
      </c>
      <c r="DQ26" s="590" t="s">
        <v>297</v>
      </c>
      <c r="DR26" s="590" t="s">
        <v>297</v>
      </c>
      <c r="DS26" s="590" t="s">
        <v>297</v>
      </c>
      <c r="DT26" s="576" t="s">
        <v>314</v>
      </c>
      <c r="DU26" s="29"/>
      <c r="DV26" s="29"/>
      <c r="DW26" s="29"/>
      <c r="DX26" s="29"/>
      <c r="DY26" s="29"/>
      <c r="DZ26" s="29"/>
    </row>
    <row r="27" spans="1:130" s="128" customFormat="1" ht="204" x14ac:dyDescent="0.25">
      <c r="A27" s="632"/>
      <c r="B27" s="737"/>
      <c r="C27" s="737"/>
      <c r="D27" s="737"/>
      <c r="E27" s="737"/>
      <c r="F27" s="753"/>
      <c r="G27" s="753"/>
      <c r="H27" s="753"/>
      <c r="I27" s="824"/>
      <c r="J27" s="832"/>
      <c r="K27" s="835"/>
      <c r="L27" s="745"/>
      <c r="M27" s="683"/>
      <c r="N27" s="745"/>
      <c r="O27" s="715"/>
      <c r="P27" s="864"/>
      <c r="Q27" s="133">
        <v>3</v>
      </c>
      <c r="R27" s="185" t="s">
        <v>478</v>
      </c>
      <c r="S27" s="132" t="s">
        <v>41</v>
      </c>
      <c r="T27" s="180" t="s">
        <v>41</v>
      </c>
      <c r="U27" s="318">
        <f>IF(T27=CONTROLES!$C$72,CONTROLES!$D$72,CONTROLES!$D$74)</f>
        <v>0</v>
      </c>
      <c r="V27" s="180" t="s">
        <v>275</v>
      </c>
      <c r="W27" s="318">
        <f>IF(V27=CONTROLES!$C$75,CONTROLES!$D$75,CONTROLES!$D$76)</f>
        <v>0.15</v>
      </c>
      <c r="X27" s="186" t="s">
        <v>276</v>
      </c>
      <c r="Y27" s="132" t="str">
        <f>IF(X27=CONTROLES!$C$77,CONTROLES!$D$77,CONTROLES!$D$78)</f>
        <v>-</v>
      </c>
      <c r="Z27" s="180" t="s">
        <v>479</v>
      </c>
      <c r="AA27" s="181" t="str">
        <f>IF(Z27=CONTROLES!$C$79,CONTROLES!$D$79,CONTROLES!$D$80)</f>
        <v>-</v>
      </c>
      <c r="AB27" s="180" t="s">
        <v>278</v>
      </c>
      <c r="AC27" s="181" t="str">
        <f>IF(AB27=CONTROLES!$C$81,CONTROLES!$D$81,CONTROLES!$D$82)</f>
        <v>-</v>
      </c>
      <c r="AD27" s="322">
        <f t="shared" si="0"/>
        <v>0.15</v>
      </c>
      <c r="AE27" s="651"/>
      <c r="AF27" s="180" t="s">
        <v>279</v>
      </c>
      <c r="AG27" s="147">
        <f>IF(AF27=[2]CONTROLES!$C$50,[2]CONTROLES!$D$50,[2]CONTROLES!$D$51)</f>
        <v>15</v>
      </c>
      <c r="AH27" s="182" t="s">
        <v>280</v>
      </c>
      <c r="AI27" s="147">
        <f>IF(AH27=[2]CONTROLES!$C$52,[2]CONTROLES!$D$52,[2]CONTROLES!$D$53)</f>
        <v>15</v>
      </c>
      <c r="AJ27" s="182" t="s">
        <v>281</v>
      </c>
      <c r="AK27" s="26">
        <f>IF(AJ27=CONTROLES!$C$54,CONTROLES!$D$54,CONTROLES!$D$55)</f>
        <v>15</v>
      </c>
      <c r="AL27" s="182" t="s">
        <v>467</v>
      </c>
      <c r="AM27" s="26">
        <f>IF(AL27=CONTROLES!$C$56,CONTROLES!$D$56,CONTROLES!$D$57)</f>
        <v>10</v>
      </c>
      <c r="AN27" s="182" t="s">
        <v>283</v>
      </c>
      <c r="AO27" s="147">
        <f>IF(AN27=[2]CONTROLES!$C$59,[2]CONTROLES!$D$59,[2]CONTROLES!$D$60)</f>
        <v>15</v>
      </c>
      <c r="AP27" s="182" t="s">
        <v>284</v>
      </c>
      <c r="AQ27" s="147">
        <f>IF(AP27=[2]CONTROLES!$C$61,[2]CONTROLES!$D$61,[2]CONTROLES!$D$62)</f>
        <v>15</v>
      </c>
      <c r="AR27" s="182" t="s">
        <v>285</v>
      </c>
      <c r="AS27" s="213">
        <f>IF(AR27=CONTROLES!$C$63,CONTROLES!$D$63,CONTROLES!$D$65)</f>
        <v>10</v>
      </c>
      <c r="AT27" s="187">
        <f t="shared" si="4"/>
        <v>95</v>
      </c>
      <c r="AU27" s="695"/>
      <c r="AV27" s="694"/>
      <c r="AW27" s="712"/>
      <c r="AX27" s="655"/>
      <c r="AY27" s="683"/>
      <c r="AZ27" s="712"/>
      <c r="BA27" s="715"/>
      <c r="BB27" s="730"/>
      <c r="BC27" s="676"/>
      <c r="BD27" s="188" t="s">
        <v>383</v>
      </c>
      <c r="BE27" s="188" t="s">
        <v>383</v>
      </c>
      <c r="BF27" s="188" t="s">
        <v>383</v>
      </c>
      <c r="BG27" s="188" t="s">
        <v>383</v>
      </c>
      <c r="BH27" s="188" t="s">
        <v>383</v>
      </c>
      <c r="BI27" s="188" t="s">
        <v>383</v>
      </c>
      <c r="BJ27" s="188" t="s">
        <v>383</v>
      </c>
      <c r="BK27" s="188" t="s">
        <v>383</v>
      </c>
      <c r="BL27" s="189" t="s">
        <v>315</v>
      </c>
      <c r="BM27" s="176" t="s">
        <v>480</v>
      </c>
      <c r="BN27" s="176" t="s">
        <v>481</v>
      </c>
      <c r="BO27" s="177" t="s">
        <v>383</v>
      </c>
      <c r="BP27" s="177" t="s">
        <v>383</v>
      </c>
      <c r="BQ27" s="177" t="s">
        <v>383</v>
      </c>
      <c r="BR27" s="177" t="s">
        <v>383</v>
      </c>
      <c r="BS27" s="177" t="s">
        <v>383</v>
      </c>
      <c r="BT27" s="177" t="s">
        <v>383</v>
      </c>
      <c r="BU27" s="135">
        <v>45805</v>
      </c>
      <c r="BV27" s="132" t="s">
        <v>291</v>
      </c>
      <c r="BW27" s="147" t="s">
        <v>422</v>
      </c>
      <c r="BX27" s="132" t="s">
        <v>297</v>
      </c>
      <c r="BY27" s="132" t="s">
        <v>297</v>
      </c>
      <c r="BZ27" s="132" t="s">
        <v>297</v>
      </c>
      <c r="CA27" s="132" t="s">
        <v>296</v>
      </c>
      <c r="CB27" s="179"/>
      <c r="CC27" s="179"/>
      <c r="CD27" s="179"/>
      <c r="CE27" s="175"/>
      <c r="CF27" s="175"/>
      <c r="CG27" s="175"/>
      <c r="CH27" s="175"/>
      <c r="CI27" s="305" t="s">
        <v>315</v>
      </c>
      <c r="CJ27" s="308" t="s">
        <v>482</v>
      </c>
      <c r="CK27" s="308" t="s">
        <v>383</v>
      </c>
      <c r="CL27" s="306" t="s">
        <v>383</v>
      </c>
      <c r="CM27" s="306" t="s">
        <v>383</v>
      </c>
      <c r="CN27" s="306" t="s">
        <v>383</v>
      </c>
      <c r="CO27" s="306" t="s">
        <v>383</v>
      </c>
      <c r="CP27" s="306" t="s">
        <v>383</v>
      </c>
      <c r="CQ27" s="306" t="s">
        <v>383</v>
      </c>
      <c r="CR27" s="901"/>
      <c r="CS27" s="886"/>
      <c r="CT27" s="886"/>
      <c r="CU27" s="886"/>
      <c r="CV27" s="886"/>
      <c r="CW27" s="886"/>
      <c r="CX27" s="886"/>
      <c r="CY27" s="175"/>
      <c r="CZ27" s="175"/>
      <c r="DA27" s="175"/>
      <c r="DB27" s="175"/>
      <c r="DC27" s="175"/>
      <c r="DD27" s="175"/>
      <c r="DE27" s="540" t="s">
        <v>315</v>
      </c>
      <c r="DF27" s="544" t="s">
        <v>482</v>
      </c>
      <c r="DG27" s="544" t="s">
        <v>383</v>
      </c>
      <c r="DH27" s="540" t="s">
        <v>383</v>
      </c>
      <c r="DI27" s="540" t="s">
        <v>383</v>
      </c>
      <c r="DJ27" s="540" t="s">
        <v>383</v>
      </c>
      <c r="DK27" s="540" t="s">
        <v>383</v>
      </c>
      <c r="DL27" s="540" t="s">
        <v>383</v>
      </c>
      <c r="DM27" s="540" t="s">
        <v>383</v>
      </c>
      <c r="DN27" s="582">
        <v>45673</v>
      </c>
      <c r="DO27" s="583" t="s">
        <v>315</v>
      </c>
      <c r="DP27" s="589" t="s">
        <v>409</v>
      </c>
      <c r="DQ27" s="590" t="s">
        <v>297</v>
      </c>
      <c r="DR27" s="590" t="s">
        <v>297</v>
      </c>
      <c r="DS27" s="590" t="s">
        <v>297</v>
      </c>
      <c r="DT27" s="576" t="s">
        <v>314</v>
      </c>
      <c r="DU27" s="175"/>
      <c r="DV27" s="175"/>
      <c r="DW27" s="175"/>
      <c r="DX27" s="175"/>
      <c r="DY27" s="175"/>
      <c r="DZ27" s="175"/>
    </row>
    <row r="28" spans="1:130" ht="120" customHeight="1" x14ac:dyDescent="0.25">
      <c r="A28" s="783">
        <v>9</v>
      </c>
      <c r="B28" s="633" t="s">
        <v>65</v>
      </c>
      <c r="C28" s="633" t="str">
        <f>VLOOKUP(B28,FORMULAS!$A$30:$C$52,2,0)</f>
        <v>Reasentar hogares estratos 1 y 2 que se encuentran ubicados en zonas de alto riesgo no mitigable, recomendadas por el IDIGER y/o los ordenados mediante sentencias judiciales o actos administrativos y adquirir los predios y/o mejoras de acuerdo con la normatividad vigente.</v>
      </c>
      <c r="D28" s="633" t="str">
        <f>VLOOKUP(B28,FORMULAS!$A$30:$C$52,3,0)</f>
        <v>Director de Reasentamientos</v>
      </c>
      <c r="E28" s="743" t="s">
        <v>12</v>
      </c>
      <c r="F28" s="743" t="s">
        <v>483</v>
      </c>
      <c r="G28" s="743" t="s">
        <v>484</v>
      </c>
      <c r="H28" s="743" t="s">
        <v>485</v>
      </c>
      <c r="I28" s="783">
        <v>500</v>
      </c>
      <c r="J28" s="654" t="str">
        <f>VLOOKUP(K28,'Tabla probabilidad'!$D$3:$E$8,2,0)</f>
        <v>Alta</v>
      </c>
      <c r="K28" s="652">
        <v>0.8</v>
      </c>
      <c r="L28" s="652" t="s">
        <v>36</v>
      </c>
      <c r="M28" s="700" t="str">
        <f>VLOOKUP(L28,'Tabla Impacto'!$D$3:$F$8,3,0)</f>
        <v>Moderado</v>
      </c>
      <c r="N28" s="656">
        <f>VLOOKUP(M30,[3]FORMULAS!$I$1:$J$6,2,0)</f>
        <v>0.6</v>
      </c>
      <c r="O28" s="656" t="str">
        <f>CONCATENATE(M28,J28)</f>
        <v>ModeradoAlta</v>
      </c>
      <c r="P28" s="668" t="str">
        <f>VLOOKUP(O28,FORMULAS!$K$17:$L$42,2,0)</f>
        <v>Alto</v>
      </c>
      <c r="Q28" s="45">
        <v>1</v>
      </c>
      <c r="R28" s="161" t="s">
        <v>486</v>
      </c>
      <c r="S28" s="22" t="s">
        <v>40</v>
      </c>
      <c r="T28" s="24" t="s">
        <v>40</v>
      </c>
      <c r="U28" s="318">
        <f>IF(T28=CONTROLES!$C$72,CONTROLES!$D$72,CONTROLES!$D$74)</f>
        <v>0.25</v>
      </c>
      <c r="V28" s="24" t="s">
        <v>275</v>
      </c>
      <c r="W28" s="318">
        <f>IF(V28=CONTROLES!$C$75,CONTROLES!$D$75,CONTROLES!$D$76)</f>
        <v>0.15</v>
      </c>
      <c r="X28" s="48" t="s">
        <v>276</v>
      </c>
      <c r="Y28" s="132" t="str">
        <f>IF(X28=CONTROLES!$C$77,CONTROLES!$D$77,CONTROLES!$D$78)</f>
        <v>-</v>
      </c>
      <c r="Z28" s="24" t="s">
        <v>277</v>
      </c>
      <c r="AA28" s="181" t="str">
        <f>IF(Z28=CONTROLES!$C$79,CONTROLES!$D$79,CONTROLES!$D$80)</f>
        <v>-</v>
      </c>
      <c r="AB28" s="24" t="s">
        <v>278</v>
      </c>
      <c r="AC28" s="181" t="str">
        <f>IF(AB28=CONTROLES!$C$81,CONTROLES!$D$81,CONTROLES!$D$82)</f>
        <v>-</v>
      </c>
      <c r="AD28" s="322">
        <f t="shared" si="0"/>
        <v>0.4</v>
      </c>
      <c r="AE28" s="322">
        <f>+AD28</f>
        <v>0.4</v>
      </c>
      <c r="AF28" s="24" t="s">
        <v>279</v>
      </c>
      <c r="AG28" s="26">
        <f>IF(AF28=CONTROLES!$C$50,CONTROLES!$D$50,CONTROLES!$D$51)</f>
        <v>15</v>
      </c>
      <c r="AH28" s="27" t="s">
        <v>280</v>
      </c>
      <c r="AI28" s="26">
        <f>IF(AH28=CONTROLES!$C$52,CONTROLES!$D$52,CONTROLES!$D$53)</f>
        <v>15</v>
      </c>
      <c r="AJ28" s="27" t="s">
        <v>281</v>
      </c>
      <c r="AK28" s="26">
        <f>IF(AJ28=CONTROLES!$C$54,CONTROLES!$D$54,CONTROLES!$D$55)</f>
        <v>15</v>
      </c>
      <c r="AL28" s="27" t="s">
        <v>282</v>
      </c>
      <c r="AM28" s="26">
        <f>IF(AL28=CONTROLES!$C$56,CONTROLES!$D$56,CONTROLES!$D$57)</f>
        <v>15</v>
      </c>
      <c r="AN28" s="27" t="s">
        <v>283</v>
      </c>
      <c r="AO28" s="26">
        <f>IF(AN28=CONTROLES!$C$59,CONTROLES!$D$59,CONTROLES!$D$60)</f>
        <v>15</v>
      </c>
      <c r="AP28" s="27" t="s">
        <v>284</v>
      </c>
      <c r="AQ28" s="26">
        <f>IF(AP28=CONTROLES!$C$61,CONTROLES!$D$61,CONTROLES!$D$62)</f>
        <v>15</v>
      </c>
      <c r="AR28" s="27" t="s">
        <v>285</v>
      </c>
      <c r="AS28" s="213">
        <f>IF(AR28=CONTROLES!$C$63,CONTROLES!$D$63,CONTROLES!$D$65)</f>
        <v>10</v>
      </c>
      <c r="AT28" s="214">
        <f t="shared" ref="AT28:AT34" si="5">AG28+AI28+AK28+AM28+AO28+AQ28+AS28</f>
        <v>100</v>
      </c>
      <c r="AU28" s="696">
        <f>AVERAGE(AT28:AT29)</f>
        <v>100</v>
      </c>
      <c r="AV28" s="677" t="str">
        <f t="shared" ref="AV28:AV37" si="6">IF(ISERROR(AT28)=TRUE,"",IF(AND(AT28&lt;=85),"Débil",IF(AND(AT28&gt;=85.01,AT28&lt;=95),"Moderado",IF(AND(AT28&gt;=95.1,AT28&lt;=100),"Fuerte",""))))</f>
        <v>Fuerte</v>
      </c>
      <c r="AW28" s="672">
        <f>(K28-(K28*AE28))</f>
        <v>0.48</v>
      </c>
      <c r="AX28" s="654" t="str">
        <f>VLOOKUP(AW28,'Tabla probabilidad'!$D$16:$F$20,3,TRUE)</f>
        <v>Media</v>
      </c>
      <c r="AY28" s="700" t="str">
        <f>VLOOKUP(L28,'Tabla Impacto'!$D$3:$F$8,3,0)</f>
        <v>Moderado</v>
      </c>
      <c r="AZ28" s="672">
        <f>+N28</f>
        <v>0.6</v>
      </c>
      <c r="BA28" s="656" t="str">
        <f>CONCATENATE(AY28,AX28)</f>
        <v>ModeradoMedia</v>
      </c>
      <c r="BB28" s="668" t="str">
        <f>VLOOKUP(BA28,FORMULAS!$K$17:$L$42,2,0)</f>
        <v>Moderado</v>
      </c>
      <c r="BC28" s="652" t="s">
        <v>51</v>
      </c>
      <c r="BD28" s="146" t="s">
        <v>487</v>
      </c>
      <c r="BE28" s="146" t="s">
        <v>488</v>
      </c>
      <c r="BF28" s="147" t="s">
        <v>109</v>
      </c>
      <c r="BG28" s="163">
        <v>45658</v>
      </c>
      <c r="BH28" s="163">
        <v>45991</v>
      </c>
      <c r="BI28" s="162" t="s">
        <v>489</v>
      </c>
      <c r="BJ28" s="162" t="s">
        <v>490</v>
      </c>
      <c r="BK28" s="153" t="s">
        <v>290</v>
      </c>
      <c r="BL28" s="218" t="s">
        <v>315</v>
      </c>
      <c r="BM28" s="219" t="s">
        <v>491</v>
      </c>
      <c r="BN28" s="219" t="s">
        <v>492</v>
      </c>
      <c r="BO28" s="219" t="s">
        <v>493</v>
      </c>
      <c r="BP28" s="218" t="s">
        <v>494</v>
      </c>
      <c r="BQ28" s="220" t="s">
        <v>495</v>
      </c>
      <c r="BR28" s="218" t="s">
        <v>314</v>
      </c>
      <c r="BS28" s="218" t="s">
        <v>307</v>
      </c>
      <c r="BT28" s="218" t="s">
        <v>307</v>
      </c>
      <c r="BU28" s="215">
        <v>45805</v>
      </c>
      <c r="BV28" s="35" t="s">
        <v>291</v>
      </c>
      <c r="BW28" s="26" t="s">
        <v>496</v>
      </c>
      <c r="BX28" s="26" t="s">
        <v>299</v>
      </c>
      <c r="BY28" s="35" t="s">
        <v>297</v>
      </c>
      <c r="BZ28" s="35" t="s">
        <v>301</v>
      </c>
      <c r="CA28" s="35" t="s">
        <v>296</v>
      </c>
      <c r="CB28" s="29"/>
      <c r="CC28" s="29"/>
      <c r="CD28" s="29"/>
      <c r="CE28" s="29"/>
      <c r="CF28" s="29"/>
      <c r="CG28" s="29"/>
      <c r="CH28" s="29"/>
      <c r="CI28" s="297" t="s">
        <v>315</v>
      </c>
      <c r="CJ28" s="298" t="s">
        <v>491</v>
      </c>
      <c r="CK28" s="298" t="s">
        <v>492</v>
      </c>
      <c r="CL28" s="404" t="s">
        <v>497</v>
      </c>
      <c r="CM28" s="299" t="s">
        <v>494</v>
      </c>
      <c r="CN28" s="298" t="s">
        <v>307</v>
      </c>
      <c r="CO28" s="299" t="s">
        <v>314</v>
      </c>
      <c r="CP28" s="301" t="s">
        <v>307</v>
      </c>
      <c r="CQ28" s="300" t="s">
        <v>383</v>
      </c>
      <c r="CR28" s="900">
        <v>45947</v>
      </c>
      <c r="CS28" s="884" t="s">
        <v>291</v>
      </c>
      <c r="CT28" s="884" t="s">
        <v>308</v>
      </c>
      <c r="CU28" s="887" t="s">
        <v>498</v>
      </c>
      <c r="CV28" s="902">
        <v>0.7</v>
      </c>
      <c r="CW28" s="884" t="s">
        <v>308</v>
      </c>
      <c r="CX28" s="884" t="s">
        <v>296</v>
      </c>
      <c r="CY28" s="29"/>
      <c r="CZ28" s="29"/>
      <c r="DA28" s="29"/>
      <c r="DB28" s="127"/>
      <c r="DC28" s="127"/>
      <c r="DD28" s="127"/>
      <c r="DE28" s="533" t="s">
        <v>315</v>
      </c>
      <c r="DF28" s="534" t="s">
        <v>491</v>
      </c>
      <c r="DG28" s="534" t="s">
        <v>492</v>
      </c>
      <c r="DH28" s="535" t="s">
        <v>499</v>
      </c>
      <c r="DI28" s="535" t="s">
        <v>500</v>
      </c>
      <c r="DJ28" s="534" t="s">
        <v>307</v>
      </c>
      <c r="DK28" s="536" t="s">
        <v>314</v>
      </c>
      <c r="DL28" s="541" t="s">
        <v>307</v>
      </c>
      <c r="DM28" s="542" t="s">
        <v>383</v>
      </c>
      <c r="DN28" s="582">
        <v>45673</v>
      </c>
      <c r="DO28" s="583" t="s">
        <v>315</v>
      </c>
      <c r="DP28" s="589" t="s">
        <v>409</v>
      </c>
      <c r="DQ28" s="589" t="s">
        <v>501</v>
      </c>
      <c r="DR28" s="578">
        <v>1</v>
      </c>
      <c r="DS28" s="576" t="s">
        <v>318</v>
      </c>
      <c r="DT28" s="577" t="s">
        <v>314</v>
      </c>
      <c r="DU28" s="127"/>
      <c r="DV28" s="127"/>
      <c r="DW28" s="127"/>
      <c r="DX28" s="127"/>
      <c r="DY28" s="29"/>
      <c r="DZ28" s="29"/>
    </row>
    <row r="29" spans="1:130" ht="120" customHeight="1" x14ac:dyDescent="0.25">
      <c r="A29" s="785"/>
      <c r="B29" s="635"/>
      <c r="C29" s="635"/>
      <c r="D29" s="635"/>
      <c r="E29" s="744"/>
      <c r="F29" s="744"/>
      <c r="G29" s="744"/>
      <c r="H29" s="744"/>
      <c r="I29" s="785"/>
      <c r="J29" s="655"/>
      <c r="K29" s="653"/>
      <c r="L29" s="653"/>
      <c r="M29" s="702"/>
      <c r="N29" s="657"/>
      <c r="O29" s="657"/>
      <c r="P29" s="662"/>
      <c r="Q29" s="45">
        <v>2</v>
      </c>
      <c r="R29" s="161" t="s">
        <v>502</v>
      </c>
      <c r="S29" s="22" t="s">
        <v>40</v>
      </c>
      <c r="T29" s="24" t="s">
        <v>40</v>
      </c>
      <c r="U29" s="318">
        <f>IF(T29=CONTROLES!$C$72,CONTROLES!$D$72,CONTROLES!$D$74)</f>
        <v>0.25</v>
      </c>
      <c r="V29" s="24" t="s">
        <v>275</v>
      </c>
      <c r="W29" s="318">
        <f>IF(V29=CONTROLES!$C$75,CONTROLES!$D$75,CONTROLES!$D$76)</f>
        <v>0.15</v>
      </c>
      <c r="X29" s="48" t="s">
        <v>276</v>
      </c>
      <c r="Y29" s="132" t="str">
        <f>IF(X29=CONTROLES!$C$77,CONTROLES!$D$77,CONTROLES!$D$78)</f>
        <v>-</v>
      </c>
      <c r="Z29" s="24" t="s">
        <v>277</v>
      </c>
      <c r="AA29" s="181" t="str">
        <f>IF(Z29=CONTROLES!$C$79,CONTROLES!$D$79,CONTROLES!$D$80)</f>
        <v>-</v>
      </c>
      <c r="AB29" s="24" t="s">
        <v>278</v>
      </c>
      <c r="AC29" s="181" t="str">
        <f>IF(AB29=CONTROLES!$C$81,CONTROLES!$D$81,CONTROLES!$D$82)</f>
        <v>-</v>
      </c>
      <c r="AD29" s="322">
        <f t="shared" si="0"/>
        <v>0.4</v>
      </c>
      <c r="AE29" s="322">
        <f>+AD29</f>
        <v>0.4</v>
      </c>
      <c r="AF29" s="24" t="s">
        <v>279</v>
      </c>
      <c r="AG29" s="26">
        <f>IF(AF29=CONTROLES!$C$50,CONTROLES!$D$50,CONTROLES!$D$51)</f>
        <v>15</v>
      </c>
      <c r="AH29" s="27" t="s">
        <v>280</v>
      </c>
      <c r="AI29" s="26">
        <f>IF(AH29=CONTROLES!$C$52,CONTROLES!$D$52,CONTROLES!$D$53)</f>
        <v>15</v>
      </c>
      <c r="AJ29" s="27" t="s">
        <v>281</v>
      </c>
      <c r="AK29" s="26">
        <f>IF(AJ29=CONTROLES!$C$54,CONTROLES!$D$54,CONTROLES!$D$55)</f>
        <v>15</v>
      </c>
      <c r="AL29" s="27" t="s">
        <v>282</v>
      </c>
      <c r="AM29" s="26">
        <f>IF(AL29=CONTROLES!$C$56,CONTROLES!$D$56,CONTROLES!$D$57)</f>
        <v>15</v>
      </c>
      <c r="AN29" s="27" t="s">
        <v>283</v>
      </c>
      <c r="AO29" s="26">
        <f>IF(AN29=CONTROLES!$C$59,CONTROLES!$D$59,CONTROLES!$D$60)</f>
        <v>15</v>
      </c>
      <c r="AP29" s="27" t="s">
        <v>284</v>
      </c>
      <c r="AQ29" s="26">
        <f>IF(AP29=CONTROLES!$C$61,CONTROLES!$D$61,CONTROLES!$D$62)</f>
        <v>15</v>
      </c>
      <c r="AR29" s="27" t="s">
        <v>285</v>
      </c>
      <c r="AS29" s="213">
        <f>IF(AR29=CONTROLES!$C$63,CONTROLES!$D$63,CONTROLES!$D$65)</f>
        <v>10</v>
      </c>
      <c r="AT29" s="214">
        <f t="shared" si="5"/>
        <v>100</v>
      </c>
      <c r="AU29" s="696"/>
      <c r="AV29" s="678"/>
      <c r="AW29" s="665"/>
      <c r="AX29" s="655"/>
      <c r="AY29" s="702"/>
      <c r="AZ29" s="665"/>
      <c r="BA29" s="657"/>
      <c r="BB29" s="662"/>
      <c r="BC29" s="653"/>
      <c r="BD29" s="146" t="s">
        <v>503</v>
      </c>
      <c r="BE29" s="146" t="s">
        <v>488</v>
      </c>
      <c r="BF29" s="147" t="s">
        <v>109</v>
      </c>
      <c r="BG29" s="163">
        <v>45658</v>
      </c>
      <c r="BH29" s="163">
        <v>45991</v>
      </c>
      <c r="BI29" s="162" t="s">
        <v>489</v>
      </c>
      <c r="BJ29" s="162" t="s">
        <v>490</v>
      </c>
      <c r="BK29" s="141" t="s">
        <v>290</v>
      </c>
      <c r="BL29" s="218" t="s">
        <v>315</v>
      </c>
      <c r="BM29" s="220" t="s">
        <v>504</v>
      </c>
      <c r="BN29" s="220" t="s">
        <v>505</v>
      </c>
      <c r="BO29" s="220" t="s">
        <v>506</v>
      </c>
      <c r="BP29" s="219" t="s">
        <v>507</v>
      </c>
      <c r="BQ29" s="220" t="s">
        <v>508</v>
      </c>
      <c r="BR29" s="218" t="s">
        <v>314</v>
      </c>
      <c r="BS29" s="218" t="s">
        <v>307</v>
      </c>
      <c r="BT29" s="218" t="s">
        <v>307</v>
      </c>
      <c r="BU29" s="215">
        <v>45805</v>
      </c>
      <c r="BV29" s="35" t="s">
        <v>291</v>
      </c>
      <c r="BW29" s="26" t="s">
        <v>496</v>
      </c>
      <c r="BX29" s="26" t="s">
        <v>299</v>
      </c>
      <c r="BY29" s="35" t="s">
        <v>297</v>
      </c>
      <c r="BZ29" s="35" t="s">
        <v>301</v>
      </c>
      <c r="CA29" s="35" t="s">
        <v>296</v>
      </c>
      <c r="CB29" s="29"/>
      <c r="CC29" s="29"/>
      <c r="CD29" s="29"/>
      <c r="CE29" s="29"/>
      <c r="CF29" s="29"/>
      <c r="CG29" s="29"/>
      <c r="CH29" s="355"/>
      <c r="CI29" s="297" t="s">
        <v>315</v>
      </c>
      <c r="CJ29" s="406" t="s">
        <v>509</v>
      </c>
      <c r="CK29" s="406" t="s">
        <v>505</v>
      </c>
      <c r="CL29" s="407" t="s">
        <v>510</v>
      </c>
      <c r="CM29" s="408" t="s">
        <v>511</v>
      </c>
      <c r="CN29" s="406" t="s">
        <v>307</v>
      </c>
      <c r="CO29" s="297" t="s">
        <v>314</v>
      </c>
      <c r="CP29" s="297" t="s">
        <v>307</v>
      </c>
      <c r="CQ29" s="405" t="s">
        <v>383</v>
      </c>
      <c r="CR29" s="886"/>
      <c r="CS29" s="886"/>
      <c r="CT29" s="886"/>
      <c r="CU29" s="886"/>
      <c r="CV29" s="886"/>
      <c r="CW29" s="886"/>
      <c r="CX29" s="886"/>
      <c r="CY29" s="29"/>
      <c r="CZ29" s="29"/>
      <c r="DA29" s="29"/>
      <c r="DB29" s="127"/>
      <c r="DC29" s="127"/>
      <c r="DD29" s="127"/>
      <c r="DE29" s="533" t="s">
        <v>315</v>
      </c>
      <c r="DF29" s="537" t="s">
        <v>509</v>
      </c>
      <c r="DG29" s="537" t="s">
        <v>505</v>
      </c>
      <c r="DH29" s="535" t="s">
        <v>510</v>
      </c>
      <c r="DI29" s="535" t="s">
        <v>512</v>
      </c>
      <c r="DJ29" s="537" t="s">
        <v>307</v>
      </c>
      <c r="DK29" s="533" t="s">
        <v>314</v>
      </c>
      <c r="DL29" s="533" t="s">
        <v>307</v>
      </c>
      <c r="DM29" s="538" t="s">
        <v>383</v>
      </c>
      <c r="DN29" s="582">
        <v>45673</v>
      </c>
      <c r="DO29" s="583" t="s">
        <v>315</v>
      </c>
      <c r="DP29" s="589" t="s">
        <v>409</v>
      </c>
      <c r="DQ29" s="589" t="s">
        <v>501</v>
      </c>
      <c r="DR29" s="578">
        <v>1</v>
      </c>
      <c r="DS29" s="576" t="s">
        <v>318</v>
      </c>
      <c r="DT29" s="577" t="s">
        <v>314</v>
      </c>
      <c r="DU29" s="127"/>
      <c r="DV29" s="127"/>
      <c r="DW29" s="127"/>
      <c r="DX29" s="127"/>
      <c r="DY29" s="29"/>
      <c r="DZ29" s="29"/>
    </row>
    <row r="30" spans="1:130" ht="108.6" customHeight="1" x14ac:dyDescent="0.25">
      <c r="A30" s="783">
        <v>10</v>
      </c>
      <c r="B30" s="633" t="s">
        <v>65</v>
      </c>
      <c r="C30" s="633" t="str">
        <f>VLOOKUP(B30,FORMULAS!$A$30:$C$52,2,0)</f>
        <v>Reasentar hogares estratos 1 y 2 que se encuentran ubicados en zonas de alto riesgo no mitigable, recomendadas por el IDIGER y/o los ordenados mediante sentencias judiciales o actos administrativos y adquirir los predios y/o mejoras de acuerdo con la normatividad vigente.</v>
      </c>
      <c r="D30" s="633" t="str">
        <f>VLOOKUP(B30,FORMULAS!$A$30:$C$52,3,0)</f>
        <v>Director de Reasentamientos</v>
      </c>
      <c r="E30" s="743" t="s">
        <v>18</v>
      </c>
      <c r="F30" s="788" t="s">
        <v>513</v>
      </c>
      <c r="G30" s="786" t="s">
        <v>514</v>
      </c>
      <c r="H30" s="819" t="s">
        <v>515</v>
      </c>
      <c r="I30" s="783">
        <v>900</v>
      </c>
      <c r="J30" s="654" t="str">
        <f>VLOOKUP(K30,'Tabla probabilidad'!$D$3:$E$8,2,0)</f>
        <v>Alta</v>
      </c>
      <c r="K30" s="652">
        <v>0.8</v>
      </c>
      <c r="L30" s="652" t="s">
        <v>36</v>
      </c>
      <c r="M30" s="700" t="str">
        <f>VLOOKUP(L30,'Tabla Impacto'!$D$3:$F$8,3,0)</f>
        <v>Moderado</v>
      </c>
      <c r="N30" s="656">
        <v>0.6</v>
      </c>
      <c r="O30" s="656" t="str">
        <f>CONCATENATE(M30,J30)</f>
        <v>ModeradoAlta</v>
      </c>
      <c r="P30" s="668" t="str">
        <f>VLOOKUP(O30,FORMULAS!$K$17:$L$42,2,0)</f>
        <v>Alto</v>
      </c>
      <c r="Q30" s="45">
        <v>1</v>
      </c>
      <c r="R30" s="161" t="s">
        <v>516</v>
      </c>
      <c r="S30" s="22" t="s">
        <v>41</v>
      </c>
      <c r="T30" s="24" t="s">
        <v>41</v>
      </c>
      <c r="U30" s="318">
        <f>IF(T30=CONTROLES!$C$72,CONTROLES!$D$72,CONTROLES!$D$74)</f>
        <v>0</v>
      </c>
      <c r="V30" s="24" t="s">
        <v>275</v>
      </c>
      <c r="W30" s="318">
        <f>IF(V30=CONTROLES!$C$75,CONTROLES!$D$75,CONTROLES!$D$76)</f>
        <v>0.15</v>
      </c>
      <c r="X30" s="48" t="s">
        <v>276</v>
      </c>
      <c r="Y30" s="132" t="str">
        <f>IF(X30=CONTROLES!$C$77,CONTROLES!$D$77,CONTROLES!$D$78)</f>
        <v>-</v>
      </c>
      <c r="Z30" s="24" t="s">
        <v>277</v>
      </c>
      <c r="AA30" s="181" t="str">
        <f>IF(Z30=CONTROLES!$C$79,CONTROLES!$D$79,CONTROLES!$D$80)</f>
        <v>-</v>
      </c>
      <c r="AB30" s="24" t="s">
        <v>278</v>
      </c>
      <c r="AC30" s="181" t="str">
        <f>IF(AB30=CONTROLES!$C$81,CONTROLES!$D$81,CONTROLES!$D$82)</f>
        <v>-</v>
      </c>
      <c r="AD30" s="322">
        <f t="shared" si="0"/>
        <v>0.15</v>
      </c>
      <c r="AE30" s="649">
        <f>AVERAGE(AD30:AD33)</f>
        <v>0.33750000000000002</v>
      </c>
      <c r="AF30" s="24" t="s">
        <v>279</v>
      </c>
      <c r="AG30" s="26">
        <f>IF(AF30=CONTROLES!$C$50,CONTROLES!$D$50,CONTROLES!$D$51)</f>
        <v>15</v>
      </c>
      <c r="AH30" s="27" t="s">
        <v>280</v>
      </c>
      <c r="AI30" s="26">
        <f>IF(AH30=CONTROLES!$C$52,CONTROLES!$D$52,CONTROLES!$D$53)</f>
        <v>15</v>
      </c>
      <c r="AJ30" s="27" t="s">
        <v>281</v>
      </c>
      <c r="AK30" s="26">
        <f>IF(AJ30=CONTROLES!$C$54,CONTROLES!$D$54,CONTROLES!$D$55)</f>
        <v>15</v>
      </c>
      <c r="AL30" s="27" t="s">
        <v>282</v>
      </c>
      <c r="AM30" s="26">
        <f>IF(AL30=CONTROLES!$C$56,CONTROLES!$D$56,CONTROLES!$D$57)</f>
        <v>15</v>
      </c>
      <c r="AN30" s="27" t="s">
        <v>283</v>
      </c>
      <c r="AO30" s="26">
        <f>IF(AN30=CONTROLES!$C$59,CONTROLES!$D$59,CONTROLES!$D$60)</f>
        <v>15</v>
      </c>
      <c r="AP30" s="27" t="s">
        <v>284</v>
      </c>
      <c r="AQ30" s="26">
        <f>IF(AP30=CONTROLES!$C$61,CONTROLES!$D$61,CONTROLES!$D$62)</f>
        <v>15</v>
      </c>
      <c r="AR30" s="27" t="s">
        <v>285</v>
      </c>
      <c r="AS30" s="213">
        <f>IF(AR30=CONTROLES!$C$63,CONTROLES!$D$63,CONTROLES!$D$65)</f>
        <v>10</v>
      </c>
      <c r="AT30" s="214">
        <f t="shared" si="5"/>
        <v>100</v>
      </c>
      <c r="AU30" s="696">
        <f>AVERAGE(AT30:AT33)</f>
        <v>100</v>
      </c>
      <c r="AV30" s="679" t="str">
        <f t="shared" si="6"/>
        <v>Fuerte</v>
      </c>
      <c r="AW30" s="672">
        <f>(K30-(K30*AE30))</f>
        <v>0.53</v>
      </c>
      <c r="AX30" s="654" t="str">
        <f>VLOOKUP(AW30,'Tabla probabilidad'!$D$16:$F$20,3,TRUE)</f>
        <v>Media</v>
      </c>
      <c r="AY30" s="700" t="str">
        <f>VLOOKUP(L30,'Tabla Impacto'!$D$3:$F$8,3,0)</f>
        <v>Moderado</v>
      </c>
      <c r="AZ30" s="672">
        <f>+N30</f>
        <v>0.6</v>
      </c>
      <c r="BA30" s="656" t="str">
        <f>CONCATENATE(AY30,AX30)</f>
        <v>ModeradoMedia</v>
      </c>
      <c r="BB30" s="668" t="str">
        <f>VLOOKUP(BA30,FORMULAS!$K$17:$L$42,2,0)</f>
        <v>Moderado</v>
      </c>
      <c r="BC30" s="652" t="s">
        <v>51</v>
      </c>
      <c r="BD30" s="146" t="s">
        <v>517</v>
      </c>
      <c r="BE30" s="146" t="s">
        <v>488</v>
      </c>
      <c r="BF30" s="147" t="s">
        <v>109</v>
      </c>
      <c r="BG30" s="163">
        <v>45658</v>
      </c>
      <c r="BH30" s="163">
        <v>45991</v>
      </c>
      <c r="BI30" s="162" t="s">
        <v>489</v>
      </c>
      <c r="BJ30" s="162" t="s">
        <v>490</v>
      </c>
      <c r="BK30" s="153" t="s">
        <v>290</v>
      </c>
      <c r="BL30" s="218" t="s">
        <v>315</v>
      </c>
      <c r="BM30" s="220" t="s">
        <v>509</v>
      </c>
      <c r="BN30" s="220" t="s">
        <v>505</v>
      </c>
      <c r="BO30" s="220" t="s">
        <v>506</v>
      </c>
      <c r="BP30" s="219" t="s">
        <v>518</v>
      </c>
      <c r="BQ30" s="380" t="s">
        <v>508</v>
      </c>
      <c r="BR30" s="218" t="s">
        <v>314</v>
      </c>
      <c r="BS30" s="218" t="s">
        <v>307</v>
      </c>
      <c r="BT30" s="218" t="s">
        <v>307</v>
      </c>
      <c r="BU30" s="215">
        <v>45805</v>
      </c>
      <c r="BV30" s="35" t="s">
        <v>291</v>
      </c>
      <c r="BW30" s="26" t="s">
        <v>496</v>
      </c>
      <c r="BX30" s="26" t="s">
        <v>299</v>
      </c>
      <c r="BY30" s="35" t="s">
        <v>297</v>
      </c>
      <c r="BZ30" s="35" t="s">
        <v>301</v>
      </c>
      <c r="CA30" s="35" t="s">
        <v>296</v>
      </c>
      <c r="CB30" s="29"/>
      <c r="CC30" s="29"/>
      <c r="CD30" s="29"/>
      <c r="CE30" s="29"/>
      <c r="CF30" s="29"/>
      <c r="CG30" s="29"/>
      <c r="CH30" s="355"/>
      <c r="CI30" s="297" t="s">
        <v>315</v>
      </c>
      <c r="CJ30" s="406" t="s">
        <v>509</v>
      </c>
      <c r="CK30" s="406" t="s">
        <v>505</v>
      </c>
      <c r="CL30" s="407" t="s">
        <v>510</v>
      </c>
      <c r="CM30" s="408" t="s">
        <v>519</v>
      </c>
      <c r="CN30" s="406" t="s">
        <v>307</v>
      </c>
      <c r="CO30" s="297" t="s">
        <v>314</v>
      </c>
      <c r="CP30" s="297" t="s">
        <v>307</v>
      </c>
      <c r="CQ30" s="569" t="s">
        <v>383</v>
      </c>
      <c r="CR30" s="472">
        <v>45947</v>
      </c>
      <c r="CS30" s="473" t="s">
        <v>291</v>
      </c>
      <c r="CT30" s="473" t="s">
        <v>308</v>
      </c>
      <c r="CU30" s="471" t="s">
        <v>498</v>
      </c>
      <c r="CV30" s="464">
        <v>0.7</v>
      </c>
      <c r="CW30" s="473" t="s">
        <v>308</v>
      </c>
      <c r="CX30" s="473" t="s">
        <v>296</v>
      </c>
      <c r="CY30" s="29"/>
      <c r="CZ30" s="29"/>
      <c r="DA30" s="29"/>
      <c r="DB30" s="127"/>
      <c r="DC30" s="127"/>
      <c r="DD30" s="127"/>
      <c r="DE30" s="220" t="s">
        <v>504</v>
      </c>
      <c r="DF30" s="220" t="s">
        <v>505</v>
      </c>
      <c r="DG30" s="220" t="s">
        <v>506</v>
      </c>
      <c r="DH30" s="535" t="s">
        <v>510</v>
      </c>
      <c r="DI30" s="535" t="s">
        <v>512</v>
      </c>
      <c r="DJ30" s="218" t="s">
        <v>314</v>
      </c>
      <c r="DK30" s="218" t="s">
        <v>307</v>
      </c>
      <c r="DL30" s="218" t="s">
        <v>307</v>
      </c>
      <c r="DM30" s="538" t="s">
        <v>383</v>
      </c>
      <c r="DN30" s="582">
        <v>45673</v>
      </c>
      <c r="DO30" s="583" t="s">
        <v>315</v>
      </c>
      <c r="DP30" s="589" t="s">
        <v>409</v>
      </c>
      <c r="DQ30" s="589" t="s">
        <v>501</v>
      </c>
      <c r="DR30" s="578">
        <v>1</v>
      </c>
      <c r="DS30" s="576" t="s">
        <v>318</v>
      </c>
      <c r="DT30" s="577" t="s">
        <v>314</v>
      </c>
      <c r="DU30" s="127"/>
      <c r="DV30" s="127"/>
      <c r="DW30" s="127"/>
      <c r="DX30" s="127"/>
      <c r="DY30" s="29"/>
      <c r="DZ30" s="29"/>
    </row>
    <row r="31" spans="1:130" ht="116.1" customHeight="1" x14ac:dyDescent="0.25">
      <c r="A31" s="784"/>
      <c r="B31" s="634"/>
      <c r="C31" s="634"/>
      <c r="D31" s="634"/>
      <c r="E31" s="749"/>
      <c r="F31" s="749"/>
      <c r="G31" s="787"/>
      <c r="H31" s="634"/>
      <c r="I31" s="784"/>
      <c r="J31" s="671"/>
      <c r="K31" s="667"/>
      <c r="L31" s="667"/>
      <c r="M31" s="701"/>
      <c r="N31" s="670"/>
      <c r="O31" s="670"/>
      <c r="P31" s="669"/>
      <c r="Q31" s="147" t="s">
        <v>520</v>
      </c>
      <c r="R31" s="161" t="s">
        <v>521</v>
      </c>
      <c r="S31" s="22" t="s">
        <v>40</v>
      </c>
      <c r="T31" s="24" t="s">
        <v>40</v>
      </c>
      <c r="U31" s="318">
        <f>IF(T31=CONTROLES!$C$72,CONTROLES!$D$72,CONTROLES!$D$74)</f>
        <v>0.25</v>
      </c>
      <c r="V31" s="24" t="s">
        <v>275</v>
      </c>
      <c r="W31" s="318">
        <f>IF(V31=CONTROLES!$C$75,CONTROLES!$D$75,CONTROLES!$D$76)</f>
        <v>0.15</v>
      </c>
      <c r="X31" s="48" t="s">
        <v>276</v>
      </c>
      <c r="Y31" s="132" t="str">
        <f>IF(X31=CONTROLES!$C$77,CONTROLES!$D$77,CONTROLES!$D$78)</f>
        <v>-</v>
      </c>
      <c r="Z31" s="24" t="s">
        <v>277</v>
      </c>
      <c r="AA31" s="181" t="str">
        <f>IF(Z31=CONTROLES!$C$79,CONTROLES!$D$79,CONTROLES!$D$80)</f>
        <v>-</v>
      </c>
      <c r="AB31" s="24" t="s">
        <v>278</v>
      </c>
      <c r="AC31" s="181" t="str">
        <f>IF(AB31=CONTROLES!$C$81,CONTROLES!$D$81,CONTROLES!$D$82)</f>
        <v>-</v>
      </c>
      <c r="AD31" s="322">
        <f t="shared" si="0"/>
        <v>0.4</v>
      </c>
      <c r="AE31" s="650"/>
      <c r="AF31" s="24" t="s">
        <v>279</v>
      </c>
      <c r="AG31" s="26">
        <f>IF(AF31=CONTROLES!$C$50,CONTROLES!$D$50,CONTROLES!$D$51)</f>
        <v>15</v>
      </c>
      <c r="AH31" s="27" t="s">
        <v>280</v>
      </c>
      <c r="AI31" s="26">
        <f>IF(AH31=CONTROLES!$C$52,CONTROLES!$D$52,CONTROLES!$D$53)</f>
        <v>15</v>
      </c>
      <c r="AJ31" s="27" t="s">
        <v>281</v>
      </c>
      <c r="AK31" s="26">
        <f>IF(AJ31=CONTROLES!$C$54,CONTROLES!$D$54,CONTROLES!$D$55)</f>
        <v>15</v>
      </c>
      <c r="AL31" s="27" t="s">
        <v>282</v>
      </c>
      <c r="AM31" s="26">
        <f>IF(AL31=CONTROLES!$C$56,CONTROLES!$D$56,CONTROLES!$D$57)</f>
        <v>15</v>
      </c>
      <c r="AN31" s="27" t="s">
        <v>283</v>
      </c>
      <c r="AO31" s="26">
        <f>IF(AN31=CONTROLES!$C$59,CONTROLES!$D$59,CONTROLES!$D$60)</f>
        <v>15</v>
      </c>
      <c r="AP31" s="27" t="s">
        <v>284</v>
      </c>
      <c r="AQ31" s="26">
        <f>IF(AP31=CONTROLES!$C$61,CONTROLES!$D$61,CONTROLES!$D$62)</f>
        <v>15</v>
      </c>
      <c r="AR31" s="27" t="s">
        <v>285</v>
      </c>
      <c r="AS31" s="213">
        <f>IF(AR31=CONTROLES!$C$63,CONTROLES!$D$63,CONTROLES!$D$65)</f>
        <v>10</v>
      </c>
      <c r="AT31" s="214">
        <f t="shared" si="5"/>
        <v>100</v>
      </c>
      <c r="AU31" s="696"/>
      <c r="AV31" s="680"/>
      <c r="AW31" s="673"/>
      <c r="AX31" s="671"/>
      <c r="AY31" s="701"/>
      <c r="AZ31" s="673"/>
      <c r="BA31" s="670"/>
      <c r="BB31" s="669"/>
      <c r="BC31" s="667"/>
      <c r="BD31" s="146" t="s">
        <v>522</v>
      </c>
      <c r="BE31" s="146" t="s">
        <v>488</v>
      </c>
      <c r="BF31" s="147" t="s">
        <v>107</v>
      </c>
      <c r="BG31" s="163">
        <v>45658</v>
      </c>
      <c r="BH31" s="163">
        <v>45991</v>
      </c>
      <c r="BI31" s="122" t="s">
        <v>523</v>
      </c>
      <c r="BJ31" s="122" t="s">
        <v>524</v>
      </c>
      <c r="BK31" s="141" t="s">
        <v>290</v>
      </c>
      <c r="BL31" s="218" t="s">
        <v>302</v>
      </c>
      <c r="BM31" s="220" t="s">
        <v>525</v>
      </c>
      <c r="BN31" s="219" t="s">
        <v>526</v>
      </c>
      <c r="BO31" s="221" t="s">
        <v>527</v>
      </c>
      <c r="BP31" s="382" t="s">
        <v>528</v>
      </c>
      <c r="BQ31" s="383" t="s">
        <v>529</v>
      </c>
      <c r="BR31" s="379" t="s">
        <v>314</v>
      </c>
      <c r="BS31" s="218" t="s">
        <v>307</v>
      </c>
      <c r="BT31" s="218" t="s">
        <v>307</v>
      </c>
      <c r="BU31" s="215">
        <v>45805</v>
      </c>
      <c r="BV31" s="35" t="s">
        <v>291</v>
      </c>
      <c r="BW31" s="26" t="s">
        <v>496</v>
      </c>
      <c r="BX31" s="26" t="s">
        <v>299</v>
      </c>
      <c r="BY31" s="35" t="s">
        <v>297</v>
      </c>
      <c r="BZ31" s="35" t="s">
        <v>301</v>
      </c>
      <c r="CA31" s="35" t="s">
        <v>296</v>
      </c>
      <c r="CB31" s="29"/>
      <c r="CC31" s="29"/>
      <c r="CD31" s="29"/>
      <c r="CE31" s="29"/>
      <c r="CF31" s="29"/>
      <c r="CG31" s="29"/>
      <c r="CH31" s="355"/>
      <c r="CI31" s="297"/>
      <c r="CJ31" s="406"/>
      <c r="CK31" s="406"/>
      <c r="CL31" s="407"/>
      <c r="CM31" s="408"/>
      <c r="CN31" s="406"/>
      <c r="CO31" s="297"/>
      <c r="CP31" s="297"/>
      <c r="CQ31" s="570"/>
      <c r="CR31" s="567"/>
      <c r="CS31" s="567"/>
      <c r="CT31" s="567"/>
      <c r="CU31" s="567"/>
      <c r="CV31" s="567"/>
      <c r="CW31" s="567"/>
      <c r="CX31" s="567"/>
      <c r="CY31" s="29"/>
      <c r="CZ31" s="29"/>
      <c r="DA31" s="29"/>
      <c r="DB31" s="127"/>
      <c r="DC31" s="127"/>
      <c r="DD31" s="127"/>
      <c r="DE31" s="220" t="s">
        <v>509</v>
      </c>
      <c r="DF31" s="219" t="s">
        <v>530</v>
      </c>
      <c r="DG31" s="220" t="s">
        <v>506</v>
      </c>
      <c r="DH31" s="218" t="s">
        <v>528</v>
      </c>
      <c r="DI31" s="571" t="s">
        <v>529</v>
      </c>
      <c r="DJ31" s="218" t="s">
        <v>314</v>
      </c>
      <c r="DK31" s="218" t="s">
        <v>307</v>
      </c>
      <c r="DL31" s="218" t="s">
        <v>307</v>
      </c>
      <c r="DM31" s="538" t="s">
        <v>383</v>
      </c>
      <c r="DN31" s="582">
        <v>45673</v>
      </c>
      <c r="DO31" s="583" t="s">
        <v>315</v>
      </c>
      <c r="DP31" s="589" t="s">
        <v>409</v>
      </c>
      <c r="DQ31" s="589" t="s">
        <v>501</v>
      </c>
      <c r="DR31" s="578">
        <v>1</v>
      </c>
      <c r="DS31" s="576" t="s">
        <v>318</v>
      </c>
      <c r="DT31" s="577" t="s">
        <v>314</v>
      </c>
      <c r="DU31" s="127"/>
      <c r="DV31" s="127"/>
      <c r="DW31" s="127"/>
      <c r="DX31" s="127"/>
      <c r="DY31" s="29"/>
      <c r="DZ31" s="29"/>
    </row>
    <row r="32" spans="1:130" ht="116.1" customHeight="1" x14ac:dyDescent="0.25">
      <c r="A32" s="784"/>
      <c r="B32" s="634"/>
      <c r="C32" s="634"/>
      <c r="D32" s="634"/>
      <c r="E32" s="749"/>
      <c r="F32" s="749"/>
      <c r="G32" s="787"/>
      <c r="H32" s="634"/>
      <c r="I32" s="784"/>
      <c r="J32" s="671"/>
      <c r="K32" s="667"/>
      <c r="L32" s="667"/>
      <c r="M32" s="701"/>
      <c r="N32" s="670"/>
      <c r="O32" s="670"/>
      <c r="P32" s="669"/>
      <c r="Q32" s="45">
        <v>3</v>
      </c>
      <c r="R32" s="161" t="s">
        <v>531</v>
      </c>
      <c r="S32" s="22" t="s">
        <v>40</v>
      </c>
      <c r="T32" s="24" t="s">
        <v>40</v>
      </c>
      <c r="U32" s="318">
        <f>IF(T32=CONTROLES!$C$72,CONTROLES!$D$72,CONTROLES!$D$74)</f>
        <v>0.25</v>
      </c>
      <c r="V32" s="24" t="s">
        <v>275</v>
      </c>
      <c r="W32" s="318">
        <f>IF(V32=CONTROLES!$C$75,CONTROLES!$D$75,CONTROLES!$D$76)</f>
        <v>0.15</v>
      </c>
      <c r="X32" s="48" t="s">
        <v>276</v>
      </c>
      <c r="Y32" s="132" t="str">
        <f>IF(X32=CONTROLES!$C$77,CONTROLES!$D$77,CONTROLES!$D$78)</f>
        <v>-</v>
      </c>
      <c r="Z32" s="24" t="s">
        <v>277</v>
      </c>
      <c r="AA32" s="181" t="str">
        <f>IF(Z32=CONTROLES!$C$79,CONTROLES!$D$79,CONTROLES!$D$80)</f>
        <v>-</v>
      </c>
      <c r="AB32" s="24" t="s">
        <v>278</v>
      </c>
      <c r="AC32" s="181" t="str">
        <f>IF(AB32=CONTROLES!$C$81,CONTROLES!$D$81,CONTROLES!$D$82)</f>
        <v>-</v>
      </c>
      <c r="AD32" s="322">
        <f t="shared" si="0"/>
        <v>0.4</v>
      </c>
      <c r="AE32" s="650"/>
      <c r="AF32" s="24" t="s">
        <v>279</v>
      </c>
      <c r="AG32" s="26">
        <f>IF(AF32=CONTROLES!$C$50,CONTROLES!$D$50,CONTROLES!$D$51)</f>
        <v>15</v>
      </c>
      <c r="AH32" s="27" t="s">
        <v>280</v>
      </c>
      <c r="AI32" s="26">
        <f>IF(AH32=CONTROLES!$C$52,CONTROLES!$D$52,CONTROLES!$D$53)</f>
        <v>15</v>
      </c>
      <c r="AJ32" s="27" t="s">
        <v>281</v>
      </c>
      <c r="AK32" s="26">
        <f>IF(AJ32=CONTROLES!$C$54,CONTROLES!$D$54,CONTROLES!$D$55)</f>
        <v>15</v>
      </c>
      <c r="AL32" s="27" t="s">
        <v>282</v>
      </c>
      <c r="AM32" s="26">
        <f>IF(AL32=CONTROLES!$C$56,CONTROLES!$D$56,CONTROLES!$D$57)</f>
        <v>15</v>
      </c>
      <c r="AN32" s="27" t="s">
        <v>283</v>
      </c>
      <c r="AO32" s="26">
        <f>IF(AN32=CONTROLES!$C$59,CONTROLES!$D$59,CONTROLES!$D$60)</f>
        <v>15</v>
      </c>
      <c r="AP32" s="27" t="s">
        <v>284</v>
      </c>
      <c r="AQ32" s="26">
        <f>IF(AP32=CONTROLES!$C$61,CONTROLES!$D$61,CONTROLES!$D$62)</f>
        <v>15</v>
      </c>
      <c r="AR32" s="27" t="s">
        <v>285</v>
      </c>
      <c r="AS32" s="213">
        <f>IF(AR32=CONTROLES!$C$63,CONTROLES!$D$63,CONTROLES!$D$65)</f>
        <v>10</v>
      </c>
      <c r="AT32" s="214">
        <f t="shared" si="5"/>
        <v>100</v>
      </c>
      <c r="AU32" s="696"/>
      <c r="AV32" s="680"/>
      <c r="AW32" s="673"/>
      <c r="AX32" s="671"/>
      <c r="AY32" s="701"/>
      <c r="AZ32" s="673"/>
      <c r="BA32" s="670"/>
      <c r="BB32" s="669"/>
      <c r="BC32" s="667"/>
      <c r="BD32" s="146" t="s">
        <v>532</v>
      </c>
      <c r="BE32" s="146" t="s">
        <v>488</v>
      </c>
      <c r="BF32" s="147" t="s">
        <v>107</v>
      </c>
      <c r="BG32" s="163">
        <v>45658</v>
      </c>
      <c r="BH32" s="163">
        <v>45991</v>
      </c>
      <c r="BI32" s="122" t="s">
        <v>533</v>
      </c>
      <c r="BJ32" s="122" t="s">
        <v>524</v>
      </c>
      <c r="BK32" s="141" t="s">
        <v>290</v>
      </c>
      <c r="BL32" s="218" t="s">
        <v>302</v>
      </c>
      <c r="BM32" s="220" t="s">
        <v>534</v>
      </c>
      <c r="BN32" s="220" t="s">
        <v>505</v>
      </c>
      <c r="BO32" s="381" t="s">
        <v>525</v>
      </c>
      <c r="BP32" s="384" t="s">
        <v>518</v>
      </c>
      <c r="BQ32" s="385" t="s">
        <v>535</v>
      </c>
      <c r="BR32" s="379" t="s">
        <v>314</v>
      </c>
      <c r="BS32" s="218" t="s">
        <v>307</v>
      </c>
      <c r="BT32" s="218" t="s">
        <v>307</v>
      </c>
      <c r="BU32" s="215">
        <v>45805</v>
      </c>
      <c r="BV32" s="35" t="s">
        <v>291</v>
      </c>
      <c r="BW32" s="26" t="s">
        <v>496</v>
      </c>
      <c r="BX32" s="26" t="s">
        <v>299</v>
      </c>
      <c r="BY32" s="35" t="s">
        <v>297</v>
      </c>
      <c r="BZ32" s="35" t="s">
        <v>301</v>
      </c>
      <c r="CA32" s="35" t="s">
        <v>296</v>
      </c>
      <c r="CB32" s="29"/>
      <c r="CC32" s="29"/>
      <c r="CD32" s="29"/>
      <c r="CE32" s="29"/>
      <c r="CF32" s="29"/>
      <c r="CG32" s="29"/>
      <c r="CH32" s="355"/>
      <c r="CI32" s="297"/>
      <c r="CJ32" s="406"/>
      <c r="CK32" s="406"/>
      <c r="CL32" s="407"/>
      <c r="CM32" s="408"/>
      <c r="CN32" s="406"/>
      <c r="CO32" s="297"/>
      <c r="CP32" s="297"/>
      <c r="CQ32" s="570"/>
      <c r="CR32" s="567"/>
      <c r="CS32" s="567"/>
      <c r="CT32" s="567"/>
      <c r="CU32" s="567"/>
      <c r="CV32" s="567"/>
      <c r="CW32" s="567"/>
      <c r="CX32" s="567"/>
      <c r="CY32" s="29"/>
      <c r="CZ32" s="29"/>
      <c r="DA32" s="29"/>
      <c r="DB32" s="127"/>
      <c r="DC32" s="127"/>
      <c r="DD32" s="127"/>
      <c r="DE32" s="220" t="s">
        <v>525</v>
      </c>
      <c r="DF32" s="219" t="s">
        <v>536</v>
      </c>
      <c r="DG32" s="221" t="s">
        <v>527</v>
      </c>
      <c r="DH32" s="218" t="s">
        <v>528</v>
      </c>
      <c r="DI32" s="571" t="s">
        <v>529</v>
      </c>
      <c r="DJ32" s="218" t="s">
        <v>314</v>
      </c>
      <c r="DK32" s="218" t="s">
        <v>307</v>
      </c>
      <c r="DL32" s="218" t="s">
        <v>307</v>
      </c>
      <c r="DM32" s="538" t="s">
        <v>383</v>
      </c>
      <c r="DN32" s="582">
        <v>45673</v>
      </c>
      <c r="DO32" s="583" t="s">
        <v>315</v>
      </c>
      <c r="DP32" s="589" t="s">
        <v>409</v>
      </c>
      <c r="DQ32" s="589" t="s">
        <v>501</v>
      </c>
      <c r="DR32" s="578">
        <v>1</v>
      </c>
      <c r="DS32" s="576" t="s">
        <v>318</v>
      </c>
      <c r="DT32" s="577" t="s">
        <v>314</v>
      </c>
      <c r="DU32" s="127"/>
      <c r="DV32" s="127"/>
      <c r="DW32" s="127"/>
      <c r="DX32" s="127"/>
      <c r="DY32" s="29"/>
      <c r="DZ32" s="29"/>
    </row>
    <row r="33" spans="1:130" ht="116.1" customHeight="1" x14ac:dyDescent="0.25">
      <c r="A33" s="784"/>
      <c r="B33" s="634"/>
      <c r="C33" s="634"/>
      <c r="D33" s="634"/>
      <c r="E33" s="749"/>
      <c r="F33" s="749"/>
      <c r="G33" s="787"/>
      <c r="H33" s="634"/>
      <c r="I33" s="784"/>
      <c r="J33" s="671"/>
      <c r="K33" s="667"/>
      <c r="L33" s="667"/>
      <c r="M33" s="701"/>
      <c r="N33" s="670"/>
      <c r="O33" s="670"/>
      <c r="P33" s="669"/>
      <c r="Q33" s="31">
        <v>4</v>
      </c>
      <c r="R33" s="161" t="s">
        <v>537</v>
      </c>
      <c r="S33" s="22" t="s">
        <v>40</v>
      </c>
      <c r="T33" s="24" t="s">
        <v>40</v>
      </c>
      <c r="U33" s="318">
        <f>IF(T33=CONTROLES!$C$72,CONTROLES!$D$72,CONTROLES!$D$74)</f>
        <v>0.25</v>
      </c>
      <c r="V33" s="24" t="s">
        <v>275</v>
      </c>
      <c r="W33" s="318">
        <f>IF(V33=CONTROLES!$C$75,CONTROLES!$D$75,CONTROLES!$D$76)</f>
        <v>0.15</v>
      </c>
      <c r="X33" s="48" t="s">
        <v>276</v>
      </c>
      <c r="Y33" s="132" t="str">
        <f>IF(X33=CONTROLES!$C$77,CONTROLES!$D$77,CONTROLES!$D$78)</f>
        <v>-</v>
      </c>
      <c r="Z33" s="24" t="s">
        <v>277</v>
      </c>
      <c r="AA33" s="181" t="str">
        <f>IF(Z33=CONTROLES!$C$79,CONTROLES!$D$79,CONTROLES!$D$80)</f>
        <v>-</v>
      </c>
      <c r="AB33" s="24" t="s">
        <v>278</v>
      </c>
      <c r="AC33" s="181" t="str">
        <f>IF(AB33=CONTROLES!$C$81,CONTROLES!$D$81,CONTROLES!$D$82)</f>
        <v>-</v>
      </c>
      <c r="AD33" s="322">
        <f t="shared" ref="AD33" si="7">U33+W33</f>
        <v>0.4</v>
      </c>
      <c r="AE33" s="650"/>
      <c r="AF33" s="24" t="s">
        <v>279</v>
      </c>
      <c r="AG33" s="26">
        <f>IF(AF33=CONTROLES!$C$50,CONTROLES!$D$50,CONTROLES!$D$51)</f>
        <v>15</v>
      </c>
      <c r="AH33" s="27" t="s">
        <v>280</v>
      </c>
      <c r="AI33" s="26">
        <f>IF(AH33=CONTROLES!$C$52,CONTROLES!$D$52,CONTROLES!$D$53)</f>
        <v>15</v>
      </c>
      <c r="AJ33" s="27" t="s">
        <v>281</v>
      </c>
      <c r="AK33" s="26">
        <f>IF(AJ33=CONTROLES!$C$54,CONTROLES!$D$54,CONTROLES!$D$55)</f>
        <v>15</v>
      </c>
      <c r="AL33" s="27" t="s">
        <v>282</v>
      </c>
      <c r="AM33" s="26">
        <f>IF(AL33=CONTROLES!$C$56,CONTROLES!$D$56,CONTROLES!$D$57)</f>
        <v>15</v>
      </c>
      <c r="AN33" s="27" t="s">
        <v>283</v>
      </c>
      <c r="AO33" s="26">
        <f>IF(AN33=CONTROLES!$C$59,CONTROLES!$D$59,CONTROLES!$D$60)</f>
        <v>15</v>
      </c>
      <c r="AP33" s="27" t="s">
        <v>284</v>
      </c>
      <c r="AQ33" s="26">
        <f>IF(AP33=CONTROLES!$C$61,CONTROLES!$D$61,CONTROLES!$D$62)</f>
        <v>15</v>
      </c>
      <c r="AR33" s="27" t="s">
        <v>285</v>
      </c>
      <c r="AS33" s="213">
        <f>IF(AR33=CONTROLES!$C$63,CONTROLES!$D$63,CONTROLES!$D$65)</f>
        <v>10</v>
      </c>
      <c r="AT33" s="214">
        <f t="shared" ref="AT33" si="8">AG33+AI33+AK33+AM33+AO33+AQ33+AS33</f>
        <v>100</v>
      </c>
      <c r="AU33" s="696"/>
      <c r="AV33" s="680"/>
      <c r="AW33" s="673"/>
      <c r="AX33" s="671"/>
      <c r="AY33" s="701"/>
      <c r="AZ33" s="673"/>
      <c r="BA33" s="670"/>
      <c r="BB33" s="669"/>
      <c r="BC33" s="667"/>
      <c r="BD33" s="511"/>
      <c r="BE33" s="508"/>
      <c r="BF33" s="508"/>
      <c r="BG33" s="512"/>
      <c r="BH33" s="512"/>
      <c r="BI33" s="508"/>
      <c r="BJ33" s="508"/>
      <c r="BK33" s="513"/>
      <c r="BL33" s="35"/>
      <c r="BM33" s="173"/>
      <c r="BN33" s="173"/>
      <c r="BO33" s="173"/>
      <c r="BP33" s="173"/>
      <c r="BQ33" s="173"/>
      <c r="BR33" s="35"/>
      <c r="BS33" s="35"/>
      <c r="BT33" s="35"/>
      <c r="BU33" s="215"/>
      <c r="BV33" s="35"/>
      <c r="BW33" s="26"/>
      <c r="BX33" s="26"/>
      <c r="BY33" s="35"/>
      <c r="BZ33" s="35"/>
      <c r="CA33" s="35"/>
      <c r="CB33" s="29"/>
      <c r="CC33" s="29"/>
      <c r="CD33" s="29"/>
      <c r="CE33" s="29"/>
      <c r="CF33" s="29"/>
      <c r="CG33" s="29"/>
      <c r="CH33" s="29"/>
      <c r="CI33" s="35"/>
      <c r="CJ33" s="34"/>
      <c r="CK33" s="35"/>
      <c r="CL33" s="35"/>
      <c r="CM33" s="35"/>
      <c r="CN33" s="35"/>
      <c r="CO33" s="35"/>
      <c r="CP33" s="35"/>
      <c r="CQ33" s="35"/>
      <c r="CR33" s="566"/>
      <c r="CS33" s="566"/>
      <c r="CT33" s="566"/>
      <c r="CU33" s="566"/>
      <c r="CV33" s="565"/>
      <c r="CW33" s="564"/>
      <c r="CX33" s="522"/>
      <c r="CY33" s="358"/>
      <c r="CZ33" s="358"/>
      <c r="DA33" s="358"/>
      <c r="DB33" s="358"/>
      <c r="DC33" s="358"/>
      <c r="DD33" s="358"/>
      <c r="DE33" s="507" t="s">
        <v>302</v>
      </c>
      <c r="DF33" s="508" t="s">
        <v>538</v>
      </c>
      <c r="DG33" s="508" t="s">
        <v>539</v>
      </c>
      <c r="DH33" s="509" t="s">
        <v>326</v>
      </c>
      <c r="DI33" s="509" t="s">
        <v>326</v>
      </c>
      <c r="DJ33" s="509" t="s">
        <v>326</v>
      </c>
      <c r="DK33" s="509" t="s">
        <v>296</v>
      </c>
      <c r="DL33" s="509" t="s">
        <v>326</v>
      </c>
      <c r="DM33" s="510" t="s">
        <v>326</v>
      </c>
      <c r="DN33" s="582">
        <v>45673</v>
      </c>
      <c r="DO33" s="583" t="s">
        <v>315</v>
      </c>
      <c r="DP33" s="587" t="s">
        <v>540</v>
      </c>
      <c r="DQ33" s="591" t="s">
        <v>501</v>
      </c>
      <c r="DR33" s="592">
        <v>1</v>
      </c>
      <c r="DS33" s="583" t="s">
        <v>318</v>
      </c>
      <c r="DT33" s="587" t="s">
        <v>314</v>
      </c>
      <c r="DU33" s="127"/>
      <c r="DV33" s="127"/>
      <c r="DW33" s="127"/>
      <c r="DX33" s="127"/>
      <c r="DY33" s="29"/>
      <c r="DZ33" s="29"/>
    </row>
    <row r="34" spans="1:130" ht="163.5" customHeight="1" x14ac:dyDescent="0.25">
      <c r="A34" s="546">
        <v>11</v>
      </c>
      <c r="B34" s="213" t="s">
        <v>75</v>
      </c>
      <c r="C34" s="213" t="str">
        <f>VLOOKUP(B34,FORMULAS!$A$30:$C$52,2,0)</f>
        <v>Titular predios de estrato 1 y 2 y contribuir al saneamiento del Espacio Público en la Ciudad Bogotá D.C. mediante el acompañamiento técnico, jurídico y social a las familias asentadas en predios públicos o privados, ocupados ilegalmente; así mismo generar y realizar el cierre de proyectos urbanísticos para vivienda VIP, en predios de la CVP, con el fin de lograr la obtención del título de propiedad y concretar la entrega de zonas de cesión obligatorias, cumpliendo los requisitos exigidos en la ley.</v>
      </c>
      <c r="D34" s="213" t="str">
        <f>VLOOKUP(B34,FORMULAS!$A$30:$C$52,3,0)</f>
        <v>Director de Urbanizaciones y Titulación</v>
      </c>
      <c r="E34" s="314" t="s">
        <v>12</v>
      </c>
      <c r="F34" s="213" t="s">
        <v>541</v>
      </c>
      <c r="G34" s="213" t="s">
        <v>542</v>
      </c>
      <c r="H34" s="213" t="s">
        <v>543</v>
      </c>
      <c r="I34" s="528">
        <v>600</v>
      </c>
      <c r="J34" s="524" t="str">
        <f>VLOOKUP(K34,'Tabla probabilidad'!$D$3:$E$8,2,0)</f>
        <v>Alta</v>
      </c>
      <c r="K34" s="525">
        <v>0.8</v>
      </c>
      <c r="L34" s="526" t="s">
        <v>337</v>
      </c>
      <c r="M34" s="338" t="str">
        <f>VLOOKUP(L34,'Tabla Impacto'!$D$3:$F$8,3,0)</f>
        <v>Menor</v>
      </c>
      <c r="N34" s="339">
        <v>0.4</v>
      </c>
      <c r="O34" s="339" t="str">
        <f>CONCATENATE(M34,J34)</f>
        <v>MenorAlta</v>
      </c>
      <c r="P34" s="527" t="str">
        <f>VLOOKUP(O34,FORMULAS!$K$17:$L$42,2,0)</f>
        <v>Moderado</v>
      </c>
      <c r="Q34" s="213">
        <v>1</v>
      </c>
      <c r="R34" s="547" t="s">
        <v>544</v>
      </c>
      <c r="S34" s="41" t="s">
        <v>5</v>
      </c>
      <c r="T34" s="24" t="s">
        <v>40</v>
      </c>
      <c r="U34" s="318">
        <f>IF(T34=CONTROLES!$C$72,CONTROLES!$D$72,CONTROLES!$D$74)</f>
        <v>0.25</v>
      </c>
      <c r="V34" s="24" t="s">
        <v>275</v>
      </c>
      <c r="W34" s="318">
        <f>IF(V34=CONTROLES!$C$75,CONTROLES!$D$75,CONTROLES!$D$76)</f>
        <v>0.15</v>
      </c>
      <c r="X34" s="48" t="s">
        <v>276</v>
      </c>
      <c r="Y34" s="132" t="str">
        <f>IF(X34=CONTROLES!$C$77,CONTROLES!$D$77,CONTROLES!$D$78)</f>
        <v>-</v>
      </c>
      <c r="Z34" s="24" t="s">
        <v>277</v>
      </c>
      <c r="AA34" s="181" t="str">
        <f>IF(Z34=CONTROLES!$C$79,CONTROLES!$D$79,CONTROLES!$D$80)</f>
        <v>-</v>
      </c>
      <c r="AB34" s="24" t="s">
        <v>278</v>
      </c>
      <c r="AC34" s="181" t="str">
        <f>IF(AB34=CONTROLES!$C$81,CONTROLES!$D$81,CONTROLES!$D$82)</f>
        <v>-</v>
      </c>
      <c r="AD34" s="322">
        <f t="shared" si="0"/>
        <v>0.4</v>
      </c>
      <c r="AE34" s="322">
        <f>+AD34</f>
        <v>0.4</v>
      </c>
      <c r="AF34" s="24" t="s">
        <v>279</v>
      </c>
      <c r="AG34" s="26">
        <f>IF(AF34=CONTROLES!$C$50,CONTROLES!$D$50,CONTROLES!$D$51)</f>
        <v>15</v>
      </c>
      <c r="AH34" s="27" t="s">
        <v>280</v>
      </c>
      <c r="AI34" s="26">
        <f>IF(AH34=CONTROLES!$C$52,CONTROLES!$D$52,CONTROLES!$D$53)</f>
        <v>15</v>
      </c>
      <c r="AJ34" s="27" t="s">
        <v>281</v>
      </c>
      <c r="AK34" s="26">
        <f>IF(AJ34=CONTROLES!$C$54,CONTROLES!$D$54,CONTROLES!$D$55)</f>
        <v>15</v>
      </c>
      <c r="AL34" s="27" t="s">
        <v>282</v>
      </c>
      <c r="AM34" s="26">
        <f>IF(AL34=CONTROLES!$C$56,CONTROLES!$D$56,CONTROLES!$D$57)</f>
        <v>15</v>
      </c>
      <c r="AN34" s="27" t="s">
        <v>283</v>
      </c>
      <c r="AO34" s="26">
        <f>IF(AN34=CONTROLES!$C$59,CONTROLES!$D$59,CONTROLES!$D$60)</f>
        <v>15</v>
      </c>
      <c r="AP34" s="27" t="s">
        <v>284</v>
      </c>
      <c r="AQ34" s="26">
        <f>IF(AP34=CONTROLES!$C$61,CONTROLES!$D$61,CONTROLES!$D$62)</f>
        <v>15</v>
      </c>
      <c r="AR34" s="27" t="s">
        <v>285</v>
      </c>
      <c r="AS34" s="213">
        <f>IF(AR34=CONTROLES!$C$63,CONTROLES!$D$63,CONTROLES!$D$65)</f>
        <v>10</v>
      </c>
      <c r="AT34" s="214">
        <f t="shared" si="5"/>
        <v>100</v>
      </c>
      <c r="AU34" s="324">
        <f>+AT34</f>
        <v>100</v>
      </c>
      <c r="AV34" s="551" t="str">
        <f t="shared" si="6"/>
        <v>Fuerte</v>
      </c>
      <c r="AW34" s="530">
        <f>(K34-(K34*AE34))</f>
        <v>0.48</v>
      </c>
      <c r="AX34" s="524" t="str">
        <f>VLOOKUP(AW34,'Tabla probabilidad'!$D$16:$F$20,3,TRUE)</f>
        <v>Media</v>
      </c>
      <c r="AY34" s="338" t="str">
        <f>VLOOKUP(L34,'Tabla Impacto'!$D$3:$F$8,3,0)</f>
        <v>Menor</v>
      </c>
      <c r="AZ34" s="530">
        <f>+N34</f>
        <v>0.4</v>
      </c>
      <c r="BA34" s="339" t="str">
        <f>CONCATENATE(AY34,AX34)</f>
        <v>MenorMedia</v>
      </c>
      <c r="BB34" s="527" t="str">
        <f>VLOOKUP(BA34,FORMULAS!$K$17:$L$42,2,0)</f>
        <v>Moderado</v>
      </c>
      <c r="BC34" s="525" t="s">
        <v>51</v>
      </c>
      <c r="BD34" s="389" t="s">
        <v>545</v>
      </c>
      <c r="BE34" s="549" t="s">
        <v>546</v>
      </c>
      <c r="BF34" s="387" t="s">
        <v>107</v>
      </c>
      <c r="BG34" s="388">
        <v>45749</v>
      </c>
      <c r="BH34" s="388">
        <v>46022</v>
      </c>
      <c r="BI34" s="389" t="s">
        <v>547</v>
      </c>
      <c r="BJ34" s="389" t="s">
        <v>548</v>
      </c>
      <c r="BK34" s="390" t="s">
        <v>290</v>
      </c>
      <c r="BL34" s="391" t="s">
        <v>315</v>
      </c>
      <c r="BM34" s="387" t="s">
        <v>549</v>
      </c>
      <c r="BN34" s="387" t="s">
        <v>550</v>
      </c>
      <c r="BO34" s="387" t="s">
        <v>551</v>
      </c>
      <c r="BP34" s="391">
        <v>2</v>
      </c>
      <c r="BQ34" s="387" t="s">
        <v>552</v>
      </c>
      <c r="BR34" s="391" t="s">
        <v>314</v>
      </c>
      <c r="BS34" s="391" t="s">
        <v>326</v>
      </c>
      <c r="BT34" s="392" t="s">
        <v>326</v>
      </c>
      <c r="BU34" s="393">
        <v>45805</v>
      </c>
      <c r="BV34" s="394" t="s">
        <v>291</v>
      </c>
      <c r="BW34" s="213" t="s">
        <v>422</v>
      </c>
      <c r="BX34" s="213" t="s">
        <v>299</v>
      </c>
      <c r="BY34" s="394" t="s">
        <v>297</v>
      </c>
      <c r="BZ34" s="394" t="s">
        <v>301</v>
      </c>
      <c r="CA34" s="394" t="s">
        <v>296</v>
      </c>
      <c r="CB34" s="393" t="s">
        <v>553</v>
      </c>
      <c r="CC34" s="357"/>
      <c r="CD34" s="357"/>
      <c r="CE34" s="357"/>
      <c r="CF34" s="357"/>
      <c r="CG34" s="357"/>
      <c r="CH34" s="357"/>
      <c r="CI34" s="409" t="s">
        <v>315</v>
      </c>
      <c r="CJ34" s="410" t="s">
        <v>554</v>
      </c>
      <c r="CK34" s="410" t="s">
        <v>555</v>
      </c>
      <c r="CL34" s="410" t="s">
        <v>556</v>
      </c>
      <c r="CM34" s="411">
        <v>1</v>
      </c>
      <c r="CN34" s="410" t="s">
        <v>557</v>
      </c>
      <c r="CO34" s="412" t="s">
        <v>314</v>
      </c>
      <c r="CP34" s="412" t="s">
        <v>326</v>
      </c>
      <c r="CQ34" s="412" t="s">
        <v>326</v>
      </c>
      <c r="CR34" s="403">
        <v>45947</v>
      </c>
      <c r="CS34" s="194" t="s">
        <v>315</v>
      </c>
      <c r="CT34" s="194" t="s">
        <v>308</v>
      </c>
      <c r="CU34" s="53" t="s">
        <v>498</v>
      </c>
      <c r="CV34" s="55">
        <v>0.7</v>
      </c>
      <c r="CW34" s="194" t="s">
        <v>308</v>
      </c>
      <c r="CX34" s="194" t="s">
        <v>296</v>
      </c>
      <c r="CY34" s="29"/>
      <c r="CZ34" s="29"/>
      <c r="DA34" s="29"/>
      <c r="DB34" s="127"/>
      <c r="DC34" s="127"/>
      <c r="DD34" s="127"/>
      <c r="DE34" s="445" t="s">
        <v>315</v>
      </c>
      <c r="DF34" s="477" t="s">
        <v>558</v>
      </c>
      <c r="DG34" s="477" t="s">
        <v>559</v>
      </c>
      <c r="DH34" s="477" t="s">
        <v>560</v>
      </c>
      <c r="DI34" s="448">
        <v>4</v>
      </c>
      <c r="DJ34" s="447" t="s">
        <v>561</v>
      </c>
      <c r="DK34" s="446" t="s">
        <v>314</v>
      </c>
      <c r="DL34" s="446" t="s">
        <v>326</v>
      </c>
      <c r="DM34" s="446" t="s">
        <v>326</v>
      </c>
      <c r="DN34" s="582">
        <v>45673</v>
      </c>
      <c r="DO34" s="583" t="s">
        <v>315</v>
      </c>
      <c r="DP34" s="589" t="s">
        <v>409</v>
      </c>
      <c r="DQ34" s="589" t="s">
        <v>501</v>
      </c>
      <c r="DR34" s="578">
        <v>1</v>
      </c>
      <c r="DS34" s="576" t="s">
        <v>318</v>
      </c>
      <c r="DT34" s="577" t="s">
        <v>314</v>
      </c>
      <c r="DU34" s="127"/>
      <c r="DV34" s="127"/>
      <c r="DW34" s="127"/>
      <c r="DX34" s="127"/>
      <c r="DY34" s="29"/>
      <c r="DZ34" s="29"/>
    </row>
    <row r="35" spans="1:130" ht="248.25" customHeight="1" x14ac:dyDescent="0.25">
      <c r="A35" s="604">
        <v>12</v>
      </c>
      <c r="B35" s="606" t="s">
        <v>75</v>
      </c>
      <c r="C35" s="606" t="str">
        <f>VLOOKUP(B35,FORMULAS!$A$30:$C$52,2,0)</f>
        <v>Titular predios de estrato 1 y 2 y contribuir al saneamiento del Espacio Público en la Ciudad Bogotá D.C. mediante el acompañamiento técnico, jurídico y social a las familias asentadas en predios públicos o privados, ocupados ilegalmente; así mismo generar y realizar el cierre de proyectos urbanísticos para vivienda VIP, en predios de la CVP, con el fin de lograr la obtención del título de propiedad y concretar la entrega de zonas de cesión obligatorias, cumpliendo los requisitos exigidos en la ley.</v>
      </c>
      <c r="D35" s="606" t="str">
        <f>VLOOKUP(B35,FORMULAS!$A$30:$C$52,3,0)</f>
        <v>Director de Urbanizaciones y Titulación</v>
      </c>
      <c r="E35" s="607" t="s">
        <v>18</v>
      </c>
      <c r="F35" s="606" t="s">
        <v>562</v>
      </c>
      <c r="G35" s="606" t="s">
        <v>563</v>
      </c>
      <c r="H35" s="608" t="s">
        <v>564</v>
      </c>
      <c r="I35" s="609">
        <v>6</v>
      </c>
      <c r="J35" s="610" t="str">
        <f>VLOOKUP(K35,'Tabla probabilidad'!$D$3:$E$8,2,0)</f>
        <v>Baja</v>
      </c>
      <c r="K35" s="601">
        <v>0.4</v>
      </c>
      <c r="L35" s="611" t="s">
        <v>337</v>
      </c>
      <c r="M35" s="612" t="str">
        <f>VLOOKUP(L35,'Tabla Impacto'!$D$3:$F$8,3,0)</f>
        <v>Menor</v>
      </c>
      <c r="N35" s="613">
        <v>0.4</v>
      </c>
      <c r="O35" s="613" t="str">
        <f>CONCATENATE(M35,J35)</f>
        <v>MenorBaja</v>
      </c>
      <c r="P35" s="614" t="str">
        <f>VLOOKUP(O35,FORMULAS!$K$17:$L$42,2,0)</f>
        <v>Moderado</v>
      </c>
      <c r="Q35" s="548">
        <v>1</v>
      </c>
      <c r="R35" s="478" t="s">
        <v>565</v>
      </c>
      <c r="S35" s="439" t="s">
        <v>5</v>
      </c>
      <c r="T35" s="479" t="s">
        <v>40</v>
      </c>
      <c r="U35" s="480">
        <v>0.25</v>
      </c>
      <c r="V35" s="479" t="s">
        <v>275</v>
      </c>
      <c r="W35" s="480">
        <v>0.15</v>
      </c>
      <c r="X35" s="481" t="s">
        <v>276</v>
      </c>
      <c r="Y35" s="482" t="s">
        <v>566</v>
      </c>
      <c r="Z35" s="479" t="s">
        <v>277</v>
      </c>
      <c r="AA35" s="482" t="s">
        <v>566</v>
      </c>
      <c r="AB35" s="479" t="s">
        <v>278</v>
      </c>
      <c r="AC35" s="482" t="s">
        <v>566</v>
      </c>
      <c r="AD35" s="438">
        <v>0.4</v>
      </c>
      <c r="AE35" s="602">
        <v>0.4</v>
      </c>
      <c r="AF35" s="479" t="s">
        <v>279</v>
      </c>
      <c r="AG35" s="478">
        <v>15</v>
      </c>
      <c r="AH35" s="483" t="s">
        <v>280</v>
      </c>
      <c r="AI35" s="478">
        <v>15</v>
      </c>
      <c r="AJ35" s="483" t="s">
        <v>281</v>
      </c>
      <c r="AK35" s="478">
        <v>15</v>
      </c>
      <c r="AL35" s="483" t="s">
        <v>282</v>
      </c>
      <c r="AM35" s="478">
        <v>15</v>
      </c>
      <c r="AN35" s="483" t="s">
        <v>283</v>
      </c>
      <c r="AO35" s="478">
        <v>15</v>
      </c>
      <c r="AP35" s="483" t="s">
        <v>284</v>
      </c>
      <c r="AQ35" s="478">
        <v>15</v>
      </c>
      <c r="AR35" s="483" t="s">
        <v>285</v>
      </c>
      <c r="AS35" s="484">
        <v>10</v>
      </c>
      <c r="AT35" s="484">
        <v>100</v>
      </c>
      <c r="AU35" s="493">
        <f>AVERAGE(AT35:AT35)</f>
        <v>100</v>
      </c>
      <c r="AV35" s="697" t="str">
        <f t="shared" si="6"/>
        <v>Fuerte</v>
      </c>
      <c r="AW35" s="658">
        <f>(K35-(K35*AE35))</f>
        <v>0.24</v>
      </c>
      <c r="AX35" s="610" t="str">
        <f>VLOOKUP(AW35,'Tabla probabilidad'!$D$16:$F$20,3,TRUE)</f>
        <v>Baja</v>
      </c>
      <c r="AY35" s="612" t="str">
        <f>VLOOKUP(L35,'Tabla Impacto'!$D$3:$F$8,3,0)</f>
        <v>Menor</v>
      </c>
      <c r="AZ35" s="658">
        <f>+N35</f>
        <v>0.4</v>
      </c>
      <c r="BA35" s="613" t="str">
        <f>CONCATENATE(AY35,AX35)</f>
        <v>MenorBaja</v>
      </c>
      <c r="BB35" s="614" t="str">
        <f>VLOOKUP(BA35,FORMULAS!$K$17:$L$42,2,0)</f>
        <v>Moderado</v>
      </c>
      <c r="BC35" s="601" t="s">
        <v>51</v>
      </c>
      <c r="BD35" s="552" t="s">
        <v>567</v>
      </c>
      <c r="BE35" s="549" t="s">
        <v>77</v>
      </c>
      <c r="BF35" s="387" t="s">
        <v>113</v>
      </c>
      <c r="BG35" s="388">
        <v>45749</v>
      </c>
      <c r="BH35" s="388">
        <v>46022</v>
      </c>
      <c r="BI35" s="395" t="s">
        <v>489</v>
      </c>
      <c r="BJ35" s="395" t="s">
        <v>548</v>
      </c>
      <c r="BK35" s="390" t="s">
        <v>290</v>
      </c>
      <c r="BL35" s="391" t="s">
        <v>315</v>
      </c>
      <c r="BM35" s="387" t="s">
        <v>568</v>
      </c>
      <c r="BN35" s="387" t="s">
        <v>569</v>
      </c>
      <c r="BO35" s="387" t="s">
        <v>570</v>
      </c>
      <c r="BP35" s="391">
        <v>0</v>
      </c>
      <c r="BQ35" s="391" t="s">
        <v>326</v>
      </c>
      <c r="BR35" s="391" t="s">
        <v>314</v>
      </c>
      <c r="BS35" s="391" t="s">
        <v>326</v>
      </c>
      <c r="BT35" s="392" t="s">
        <v>326</v>
      </c>
      <c r="BU35" s="394" t="s">
        <v>571</v>
      </c>
      <c r="BV35" s="394" t="s">
        <v>291</v>
      </c>
      <c r="BW35" s="213" t="s">
        <v>422</v>
      </c>
      <c r="BX35" s="213" t="s">
        <v>572</v>
      </c>
      <c r="BY35" s="394" t="s">
        <v>297</v>
      </c>
      <c r="BZ35" s="494" t="s">
        <v>301</v>
      </c>
      <c r="CA35" s="494" t="s">
        <v>296</v>
      </c>
      <c r="CB35" s="495" t="s">
        <v>573</v>
      </c>
      <c r="CC35" s="496"/>
      <c r="CD35" s="496"/>
      <c r="CE35" s="496"/>
      <c r="CF35" s="496"/>
      <c r="CG35" s="496"/>
      <c r="CH35" s="496"/>
      <c r="CI35" s="497" t="s">
        <v>315</v>
      </c>
      <c r="CJ35" s="498" t="s">
        <v>574</v>
      </c>
      <c r="CK35" s="498" t="s">
        <v>575</v>
      </c>
      <c r="CL35" s="498" t="s">
        <v>576</v>
      </c>
      <c r="CM35" s="499">
        <v>1</v>
      </c>
      <c r="CN35" s="500" t="s">
        <v>326</v>
      </c>
      <c r="CO35" s="413" t="s">
        <v>314</v>
      </c>
      <c r="CP35" s="413" t="s">
        <v>326</v>
      </c>
      <c r="CQ35" s="413" t="s">
        <v>326</v>
      </c>
      <c r="CR35" s="403">
        <v>45947</v>
      </c>
      <c r="CS35" s="194" t="s">
        <v>291</v>
      </c>
      <c r="CT35" s="194" t="s">
        <v>308</v>
      </c>
      <c r="CU35" s="53" t="s">
        <v>498</v>
      </c>
      <c r="CV35" s="55">
        <v>0.7</v>
      </c>
      <c r="CW35" s="473" t="s">
        <v>308</v>
      </c>
      <c r="CX35" s="473" t="s">
        <v>296</v>
      </c>
      <c r="CY35" s="501"/>
      <c r="CZ35" s="501"/>
      <c r="DA35" s="501"/>
      <c r="DB35" s="502"/>
      <c r="DC35" s="502"/>
      <c r="DD35" s="502"/>
      <c r="DE35" s="562" t="s">
        <v>315</v>
      </c>
      <c r="DF35" s="563" t="s">
        <v>577</v>
      </c>
      <c r="DG35" s="563" t="s">
        <v>578</v>
      </c>
      <c r="DH35" s="563" t="s">
        <v>579</v>
      </c>
      <c r="DI35" s="562">
        <v>0</v>
      </c>
      <c r="DJ35" s="562" t="s">
        <v>326</v>
      </c>
      <c r="DK35" s="562" t="s">
        <v>314</v>
      </c>
      <c r="DL35" s="562" t="s">
        <v>326</v>
      </c>
      <c r="DM35" s="562" t="s">
        <v>326</v>
      </c>
      <c r="DN35" s="582">
        <v>45673</v>
      </c>
      <c r="DO35" s="583" t="s">
        <v>315</v>
      </c>
      <c r="DP35" s="589" t="s">
        <v>409</v>
      </c>
      <c r="DQ35" s="589" t="s">
        <v>501</v>
      </c>
      <c r="DR35" s="578">
        <v>1</v>
      </c>
      <c r="DS35" s="576" t="s">
        <v>318</v>
      </c>
      <c r="DT35" s="577" t="s">
        <v>314</v>
      </c>
      <c r="DU35" s="127"/>
      <c r="DV35" s="127"/>
      <c r="DW35" s="127"/>
      <c r="DX35" s="127"/>
      <c r="DY35" s="29"/>
      <c r="DZ35" s="29"/>
    </row>
    <row r="36" spans="1:130" ht="248.25" customHeight="1" x14ac:dyDescent="0.25">
      <c r="A36" s="605"/>
      <c r="B36" s="606"/>
      <c r="C36" s="606"/>
      <c r="D36" s="606"/>
      <c r="E36" s="607"/>
      <c r="F36" s="606"/>
      <c r="G36" s="606"/>
      <c r="H36" s="608"/>
      <c r="I36" s="609"/>
      <c r="J36" s="610"/>
      <c r="K36" s="601"/>
      <c r="L36" s="611"/>
      <c r="M36" s="612"/>
      <c r="N36" s="613"/>
      <c r="O36" s="613"/>
      <c r="P36" s="614"/>
      <c r="Q36" s="548">
        <v>2</v>
      </c>
      <c r="R36" s="545" t="s">
        <v>580</v>
      </c>
      <c r="S36" s="485" t="s">
        <v>40</v>
      </c>
      <c r="T36" s="486" t="s">
        <v>40</v>
      </c>
      <c r="U36" s="487">
        <v>0.25</v>
      </c>
      <c r="V36" s="486" t="s">
        <v>275</v>
      </c>
      <c r="W36" s="487">
        <v>0.15</v>
      </c>
      <c r="X36" s="486" t="s">
        <v>403</v>
      </c>
      <c r="Y36" s="488" t="s">
        <v>566</v>
      </c>
      <c r="Z36" s="486" t="s">
        <v>277</v>
      </c>
      <c r="AA36" s="488" t="s">
        <v>566</v>
      </c>
      <c r="AB36" s="486" t="s">
        <v>278</v>
      </c>
      <c r="AC36" s="488" t="s">
        <v>566</v>
      </c>
      <c r="AD36" s="487">
        <v>0.4</v>
      </c>
      <c r="AE36" s="603"/>
      <c r="AF36" s="489" t="s">
        <v>279</v>
      </c>
      <c r="AG36" s="490">
        <v>15</v>
      </c>
      <c r="AH36" s="491" t="s">
        <v>280</v>
      </c>
      <c r="AI36" s="490">
        <v>15</v>
      </c>
      <c r="AJ36" s="491" t="s">
        <v>281</v>
      </c>
      <c r="AK36" s="490">
        <v>15</v>
      </c>
      <c r="AL36" s="491" t="s">
        <v>282</v>
      </c>
      <c r="AM36" s="490">
        <v>15</v>
      </c>
      <c r="AN36" s="491" t="s">
        <v>283</v>
      </c>
      <c r="AO36" s="490">
        <v>15</v>
      </c>
      <c r="AP36" s="491" t="s">
        <v>284</v>
      </c>
      <c r="AQ36" s="490">
        <v>15</v>
      </c>
      <c r="AR36" s="491" t="s">
        <v>285</v>
      </c>
      <c r="AS36" s="492">
        <v>10</v>
      </c>
      <c r="AT36" s="492">
        <v>100</v>
      </c>
      <c r="AU36" s="493"/>
      <c r="AV36" s="697"/>
      <c r="AW36" s="658"/>
      <c r="AX36" s="610"/>
      <c r="AY36" s="612"/>
      <c r="AZ36" s="658"/>
      <c r="BA36" s="613"/>
      <c r="BB36" s="614"/>
      <c r="BC36" s="601"/>
      <c r="BD36" s="511"/>
      <c r="BE36" s="508"/>
      <c r="BF36" s="508"/>
      <c r="BG36" s="512"/>
      <c r="BH36" s="512"/>
      <c r="BI36" s="508"/>
      <c r="BJ36" s="508"/>
      <c r="BK36" s="513"/>
      <c r="BL36" s="35"/>
      <c r="BM36" s="173"/>
      <c r="BN36" s="173"/>
      <c r="BO36" s="173"/>
      <c r="BP36" s="173"/>
      <c r="BQ36" s="173"/>
      <c r="BR36" s="35"/>
      <c r="BS36" s="35"/>
      <c r="BT36" s="35"/>
      <c r="BU36" s="215"/>
      <c r="BV36" s="35"/>
      <c r="BW36" s="26"/>
      <c r="BX36" s="26"/>
      <c r="BY36" s="35"/>
      <c r="BZ36" s="35"/>
      <c r="CA36" s="35"/>
      <c r="CB36" s="29"/>
      <c r="CC36" s="29"/>
      <c r="CD36" s="29"/>
      <c r="CE36" s="29"/>
      <c r="CF36" s="29"/>
      <c r="CG36" s="29"/>
      <c r="CH36" s="29"/>
      <c r="CI36" s="35"/>
      <c r="CJ36" s="34"/>
      <c r="CK36" s="35"/>
      <c r="CL36" s="35"/>
      <c r="CM36" s="35"/>
      <c r="CN36" s="35"/>
      <c r="CO36" s="35"/>
      <c r="CP36" s="35"/>
      <c r="CQ36" s="35"/>
      <c r="CR36" s="566"/>
      <c r="CS36" s="566"/>
      <c r="CT36" s="566"/>
      <c r="CU36" s="566"/>
      <c r="CV36" s="565"/>
      <c r="CW36" s="564"/>
      <c r="CX36" s="522"/>
      <c r="CY36" s="358"/>
      <c r="CZ36" s="358"/>
      <c r="DA36" s="358"/>
      <c r="DB36" s="358"/>
      <c r="DC36" s="358"/>
      <c r="DD36" s="358"/>
      <c r="DE36" s="507" t="s">
        <v>302</v>
      </c>
      <c r="DF36" s="508" t="s">
        <v>538</v>
      </c>
      <c r="DG36" s="508" t="s">
        <v>539</v>
      </c>
      <c r="DH36" s="509" t="s">
        <v>326</v>
      </c>
      <c r="DI36" s="509" t="s">
        <v>326</v>
      </c>
      <c r="DJ36" s="509" t="s">
        <v>326</v>
      </c>
      <c r="DK36" s="509" t="s">
        <v>296</v>
      </c>
      <c r="DL36" s="509" t="s">
        <v>326</v>
      </c>
      <c r="DM36" s="510" t="s">
        <v>326</v>
      </c>
      <c r="DN36" s="582">
        <v>45673</v>
      </c>
      <c r="DO36" s="583" t="s">
        <v>315</v>
      </c>
      <c r="DP36" s="587" t="s">
        <v>540</v>
      </c>
      <c r="DQ36" s="591" t="s">
        <v>501</v>
      </c>
      <c r="DR36" s="592">
        <v>1</v>
      </c>
      <c r="DS36" s="583" t="s">
        <v>318</v>
      </c>
      <c r="DT36" s="587" t="s">
        <v>314</v>
      </c>
      <c r="DU36" s="127"/>
      <c r="DV36" s="127"/>
      <c r="DW36" s="127"/>
      <c r="DX36" s="127"/>
      <c r="DY36" s="29"/>
      <c r="DZ36" s="29"/>
    </row>
    <row r="37" spans="1:130" ht="253.5" customHeight="1" x14ac:dyDescent="0.25">
      <c r="A37" s="760">
        <v>13</v>
      </c>
      <c r="B37" s="635" t="s">
        <v>68</v>
      </c>
      <c r="C37" s="635" t="str">
        <f>VLOOKUP(B37,FORMULAS!$A$30:$C$52,2,0)</f>
        <v>Ejecutar la política pública de mejoramiento de vivienda aplicando los instrumentos establecidos por la Secretaría Distrital del Hábitat, a través de la prestación de asistencia técnica, social, financiera y jurídica, para el reconocimiento de viviendas en los barrios que hayan sido legalizadas urbanísticamente y/o para el mejoramiento de las condiciones constructivas y/o de habitabilidad de estas viviendas.</v>
      </c>
      <c r="D37" s="635" t="str">
        <f>VLOOKUP(B37,FORMULAS!$A$30:$C$52,3,0)</f>
        <v>Director de Mejoramiento de Vivienda</v>
      </c>
      <c r="E37" s="744" t="s">
        <v>18</v>
      </c>
      <c r="F37" s="635" t="s">
        <v>581</v>
      </c>
      <c r="G37" s="635" t="s">
        <v>582</v>
      </c>
      <c r="H37" s="816" t="s">
        <v>583</v>
      </c>
      <c r="I37" s="820">
        <v>1009</v>
      </c>
      <c r="J37" s="828" t="str">
        <f>VLOOKUP(K37,'Tabla probabilidad'!$D$3:$E$8,2,0)</f>
        <v>Alta</v>
      </c>
      <c r="K37" s="826">
        <v>0.8</v>
      </c>
      <c r="L37" s="740" t="s">
        <v>584</v>
      </c>
      <c r="M37" s="745" t="e">
        <f>VLOOKUP(L37,'Tabla Impacto'!$D$4:$F$8,3,0)</f>
        <v>#N/A</v>
      </c>
      <c r="N37" s="745" t="e">
        <f>VLOOKUP(L37,'Tabla Impacto'!$D$3:$F$8,2,0)</f>
        <v>#N/A</v>
      </c>
      <c r="O37" s="838" t="e">
        <f t="shared" ref="O37" si="9">CONCATENATE(M37,J37)</f>
        <v>#N/A</v>
      </c>
      <c r="P37" s="747" t="e">
        <f>VLOOKUP(O37,FORMULAS!$K$17:$L$42,2,0)</f>
        <v>#N/A</v>
      </c>
      <c r="Q37" s="529">
        <v>1</v>
      </c>
      <c r="R37" s="145" t="s">
        <v>585</v>
      </c>
      <c r="S37" s="504" t="s">
        <v>40</v>
      </c>
      <c r="T37" s="180" t="s">
        <v>40</v>
      </c>
      <c r="U37" s="318">
        <f>IF(T37=CONTROLES!$C$72,CONTROLES!$D$72,CONTROLES!$D$74)</f>
        <v>0.25</v>
      </c>
      <c r="V37" s="180" t="s">
        <v>275</v>
      </c>
      <c r="W37" s="318">
        <f>IF(V37=CONTROLES!$C$75,CONTROLES!$D$75,CONTROLES!$D$76)</f>
        <v>0.15</v>
      </c>
      <c r="X37" s="180" t="s">
        <v>403</v>
      </c>
      <c r="Y37" s="132" t="str">
        <f>IF(X37=CONTROLES!$C$77,CONTROLES!$D$77,CONTROLES!$D$78)</f>
        <v>-</v>
      </c>
      <c r="Z37" s="180" t="s">
        <v>277</v>
      </c>
      <c r="AA37" s="181" t="str">
        <f>IF(Z37=CONTROLES!$C$79,CONTROLES!$D$79,CONTROLES!$D$80)</f>
        <v>-</v>
      </c>
      <c r="AB37" s="180" t="s">
        <v>278</v>
      </c>
      <c r="AC37" s="181" t="str">
        <f>IF(AB37=CONTROLES!$C$81,CONTROLES!$D$81,CONTROLES!$D$82)</f>
        <v>-</v>
      </c>
      <c r="AD37" s="322">
        <f t="shared" si="0"/>
        <v>0.4</v>
      </c>
      <c r="AE37" s="649">
        <f>AVERAGE(AD37:AD40)</f>
        <v>0.4</v>
      </c>
      <c r="AF37" s="180" t="s">
        <v>279</v>
      </c>
      <c r="AG37" s="147">
        <f>IF(AF37=CONTROLES!$C$50,CONTROLES!$D$50,CONTROLES!$D$51)</f>
        <v>15</v>
      </c>
      <c r="AH37" s="182" t="s">
        <v>280</v>
      </c>
      <c r="AI37" s="147">
        <f>IF(AH37=CONTROLES!$C$52,CONTROLES!$D$52,CONTROLES!$D$53)</f>
        <v>15</v>
      </c>
      <c r="AJ37" s="182" t="s">
        <v>281</v>
      </c>
      <c r="AK37" s="26">
        <f>IF(AJ37=CONTROLES!$C$54,CONTROLES!$D$54,CONTROLES!$D$55)</f>
        <v>15</v>
      </c>
      <c r="AL37" s="182" t="s">
        <v>282</v>
      </c>
      <c r="AM37" s="26">
        <f>IF(AL37=CONTROLES!$C$56,CONTROLES!$D$56,CONTROLES!$D$57)</f>
        <v>15</v>
      </c>
      <c r="AN37" s="182" t="s">
        <v>283</v>
      </c>
      <c r="AO37" s="147">
        <f>IF(AN37=CONTROLES!$C$59,CONTROLES!$D$59,CONTROLES!$D$60)</f>
        <v>15</v>
      </c>
      <c r="AP37" s="182" t="s">
        <v>284</v>
      </c>
      <c r="AQ37" s="147">
        <f>IF(AP37=CONTROLES!$C$61,CONTROLES!$D$61,CONTROLES!$D$62)</f>
        <v>15</v>
      </c>
      <c r="AR37" s="182" t="s">
        <v>285</v>
      </c>
      <c r="AS37" s="213">
        <f>IF(AR37=CONTROLES!$C$63,CONTROLES!$D$63,CONTROLES!$D$65)</f>
        <v>10</v>
      </c>
      <c r="AT37" s="183">
        <f t="shared" ref="AT37" si="10">AG37+AI37+AK37+AM37+AO37+AQ37+AS37</f>
        <v>100</v>
      </c>
      <c r="AU37" s="868" t="e">
        <f>(AT37+AT38+AT40+#REF!)/4</f>
        <v>#REF!</v>
      </c>
      <c r="AV37" s="867" t="str">
        <f t="shared" si="6"/>
        <v>Fuerte</v>
      </c>
      <c r="AW37" s="673">
        <f>(K37-(K37*AE37))</f>
        <v>0.48</v>
      </c>
      <c r="AX37" s="671" t="str">
        <f>VLOOKUP(AW37,'Tabla probabilidad'!$D$16:$F$20,3,TRUE)</f>
        <v>Media</v>
      </c>
      <c r="AY37" s="837" t="e">
        <f>VLOOKUP(L37,'Tabla Impacto'!$D$3:$F$8,3,0)</f>
        <v>#N/A</v>
      </c>
      <c r="AZ37" s="619" t="e">
        <f>+N37</f>
        <v>#N/A</v>
      </c>
      <c r="BA37" s="620" t="e">
        <f>CONCATENATE(AY37,AX37)</f>
        <v>#N/A</v>
      </c>
      <c r="BB37" s="731" t="e">
        <f>VLOOKUP(BA37,FORMULAS!$K$17:$L$42,2,0)</f>
        <v>#N/A</v>
      </c>
      <c r="BC37" s="618" t="s">
        <v>51</v>
      </c>
      <c r="BD37" s="550" t="s">
        <v>586</v>
      </c>
      <c r="BE37" s="396" t="s">
        <v>587</v>
      </c>
      <c r="BF37" s="397" t="s">
        <v>111</v>
      </c>
      <c r="BG37" s="398">
        <v>45659</v>
      </c>
      <c r="BH37" s="398">
        <v>46022</v>
      </c>
      <c r="BI37" s="396" t="s">
        <v>588</v>
      </c>
      <c r="BJ37" s="553" t="s">
        <v>589</v>
      </c>
      <c r="BK37" s="125" t="s">
        <v>290</v>
      </c>
      <c r="BL37" s="184" t="s">
        <v>315</v>
      </c>
      <c r="BM37" s="184" t="s">
        <v>590</v>
      </c>
      <c r="BN37" s="184" t="s">
        <v>591</v>
      </c>
      <c r="BO37" s="184" t="s">
        <v>393</v>
      </c>
      <c r="BP37" s="184" t="s">
        <v>393</v>
      </c>
      <c r="BQ37" s="184" t="s">
        <v>393</v>
      </c>
      <c r="BR37" s="184" t="s">
        <v>393</v>
      </c>
      <c r="BS37" s="184" t="s">
        <v>393</v>
      </c>
      <c r="BT37" s="184" t="s">
        <v>393</v>
      </c>
      <c r="BU37" s="399">
        <v>45805</v>
      </c>
      <c r="BV37" s="343" t="s">
        <v>291</v>
      </c>
      <c r="BW37" s="397" t="s">
        <v>422</v>
      </c>
      <c r="BX37" s="397" t="s">
        <v>592</v>
      </c>
      <c r="BY37" s="343" t="s">
        <v>297</v>
      </c>
      <c r="BZ37" s="343" t="s">
        <v>301</v>
      </c>
      <c r="CA37" s="343" t="s">
        <v>296</v>
      </c>
      <c r="CB37" s="400"/>
      <c r="CC37" s="400"/>
      <c r="CD37" s="400"/>
      <c r="CE37" s="357"/>
      <c r="CF37" s="357"/>
      <c r="CG37" s="357"/>
      <c r="CH37" s="357"/>
      <c r="CI37" s="357"/>
      <c r="CJ37" s="184" t="s">
        <v>593</v>
      </c>
      <c r="CK37" s="184" t="s">
        <v>591</v>
      </c>
      <c r="CL37" s="229" t="s">
        <v>594</v>
      </c>
      <c r="CM37" s="558">
        <v>0.5</v>
      </c>
      <c r="CN37" s="213" t="s">
        <v>595</v>
      </c>
      <c r="CO37" s="415" t="s">
        <v>314</v>
      </c>
      <c r="CP37" s="415" t="s">
        <v>326</v>
      </c>
      <c r="CQ37" s="415" t="s">
        <v>326</v>
      </c>
      <c r="CR37" s="568">
        <v>45947</v>
      </c>
      <c r="CS37" s="415" t="s">
        <v>291</v>
      </c>
      <c r="CT37" s="415" t="s">
        <v>308</v>
      </c>
      <c r="CU37" s="229" t="s">
        <v>498</v>
      </c>
      <c r="CV37" s="558">
        <v>0.7</v>
      </c>
      <c r="CW37" s="415" t="s">
        <v>308</v>
      </c>
      <c r="CX37" s="415" t="s">
        <v>296</v>
      </c>
      <c r="CY37" s="357"/>
      <c r="CZ37" s="357"/>
      <c r="DA37" s="357"/>
      <c r="DB37" s="357"/>
      <c r="DC37" s="357"/>
      <c r="DD37" s="357"/>
      <c r="DE37" s="559" t="s">
        <v>315</v>
      </c>
      <c r="DF37" s="559" t="s">
        <v>596</v>
      </c>
      <c r="DG37" s="559" t="s">
        <v>597</v>
      </c>
      <c r="DH37" s="559" t="s">
        <v>598</v>
      </c>
      <c r="DI37" s="559">
        <v>1</v>
      </c>
      <c r="DJ37" s="559" t="s">
        <v>599</v>
      </c>
      <c r="DK37" s="559" t="s">
        <v>314</v>
      </c>
      <c r="DL37" s="559" t="s">
        <v>383</v>
      </c>
      <c r="DM37" s="559" t="s">
        <v>383</v>
      </c>
      <c r="DN37" s="582">
        <v>45673</v>
      </c>
      <c r="DO37" s="583" t="s">
        <v>315</v>
      </c>
      <c r="DP37" s="591" t="s">
        <v>409</v>
      </c>
      <c r="DQ37" s="591" t="s">
        <v>501</v>
      </c>
      <c r="DR37" s="592">
        <v>1</v>
      </c>
      <c r="DS37" s="583" t="s">
        <v>318</v>
      </c>
      <c r="DT37" s="587" t="s">
        <v>314</v>
      </c>
      <c r="DU37" s="144"/>
      <c r="DV37" s="29"/>
      <c r="DW37" s="29"/>
      <c r="DX37" s="29"/>
      <c r="DY37" s="29"/>
      <c r="DZ37" s="29"/>
    </row>
    <row r="38" spans="1:130" ht="339.75" customHeight="1" x14ac:dyDescent="0.25">
      <c r="A38" s="760"/>
      <c r="B38" s="758"/>
      <c r="C38" s="758"/>
      <c r="D38" s="758"/>
      <c r="E38" s="759"/>
      <c r="F38" s="758"/>
      <c r="G38" s="758"/>
      <c r="H38" s="817"/>
      <c r="I38" s="821"/>
      <c r="J38" s="829"/>
      <c r="K38" s="827"/>
      <c r="L38" s="825"/>
      <c r="M38" s="746"/>
      <c r="N38" s="746"/>
      <c r="O38" s="839"/>
      <c r="P38" s="748"/>
      <c r="Q38" s="132">
        <v>2</v>
      </c>
      <c r="R38" s="145" t="s">
        <v>600</v>
      </c>
      <c r="S38" s="504" t="s">
        <v>40</v>
      </c>
      <c r="T38" s="180" t="s">
        <v>40</v>
      </c>
      <c r="U38" s="318">
        <f>IF(T38=CONTROLES!$C$72,CONTROLES!$D$72,CONTROLES!$D$74)</f>
        <v>0.25</v>
      </c>
      <c r="V38" s="180" t="s">
        <v>275</v>
      </c>
      <c r="W38" s="318">
        <f>IF(V38=CONTROLES!$C$75,CONTROLES!$D$75,CONTROLES!$D$76)</f>
        <v>0.15</v>
      </c>
      <c r="X38" s="180" t="s">
        <v>403</v>
      </c>
      <c r="Y38" s="132" t="str">
        <f>IF(X38=CONTROLES!$C$77,CONTROLES!$D$77,CONTROLES!$D$78)</f>
        <v>-</v>
      </c>
      <c r="Z38" s="180" t="s">
        <v>277</v>
      </c>
      <c r="AA38" s="181" t="str">
        <f>IF(Z38=CONTROLES!$C$79,CONTROLES!$D$79,CONTROLES!$D$80)</f>
        <v>-</v>
      </c>
      <c r="AB38" s="180" t="s">
        <v>278</v>
      </c>
      <c r="AC38" s="181" t="str">
        <f>IF(AB38=CONTROLES!$C$81,CONTROLES!$D$81,CONTROLES!$D$82)</f>
        <v>-</v>
      </c>
      <c r="AD38" s="322">
        <f t="shared" si="0"/>
        <v>0.4</v>
      </c>
      <c r="AE38" s="650"/>
      <c r="AF38" s="180" t="s">
        <v>279</v>
      </c>
      <c r="AG38" s="147">
        <f>IF(AF38=CONTROLES!$C$50,CONTROLES!$D$50,CONTROLES!$D$51)</f>
        <v>15</v>
      </c>
      <c r="AH38" s="182" t="s">
        <v>280</v>
      </c>
      <c r="AI38" s="147">
        <f>IF(AH38=CONTROLES!$C$52,CONTROLES!$D$52,CONTROLES!$D$53)</f>
        <v>15</v>
      </c>
      <c r="AJ38" s="182" t="s">
        <v>281</v>
      </c>
      <c r="AK38" s="26">
        <f>IF(AJ38=CONTROLES!$C$54,CONTROLES!$D$54,CONTROLES!$D$55)</f>
        <v>15</v>
      </c>
      <c r="AL38" s="182" t="s">
        <v>282</v>
      </c>
      <c r="AM38" s="26">
        <f>IF(AL38=CONTROLES!$C$56,CONTROLES!$D$56,CONTROLES!$D$57)</f>
        <v>15</v>
      </c>
      <c r="AN38" s="182" t="s">
        <v>283</v>
      </c>
      <c r="AO38" s="147">
        <f>IF(AN38=CONTROLES!$C$59,CONTROLES!$D$59,CONTROLES!$D$60)</f>
        <v>15</v>
      </c>
      <c r="AP38" s="182" t="s">
        <v>284</v>
      </c>
      <c r="AQ38" s="147">
        <f>IF(AP38=CONTROLES!$C$61,CONTROLES!$D$61,CONTROLES!$D$62)</f>
        <v>15</v>
      </c>
      <c r="AR38" s="182" t="s">
        <v>285</v>
      </c>
      <c r="AS38" s="213">
        <f>IF(AR38=CONTROLES!$C$63,CONTROLES!$D$63,CONTROLES!$D$65)</f>
        <v>10</v>
      </c>
      <c r="AT38" s="183">
        <f t="shared" ref="AT38:AT39" si="11">AG38+AI38+AK38+AM38+AO38+AQ38+AS38</f>
        <v>100</v>
      </c>
      <c r="AU38" s="869"/>
      <c r="AV38" s="867"/>
      <c r="AW38" s="673"/>
      <c r="AX38" s="671"/>
      <c r="AY38" s="837"/>
      <c r="AZ38" s="619"/>
      <c r="BA38" s="620"/>
      <c r="BB38" s="731"/>
      <c r="BC38" s="618"/>
      <c r="BD38" s="386" t="s">
        <v>601</v>
      </c>
      <c r="BE38" s="396" t="s">
        <v>587</v>
      </c>
      <c r="BF38" s="397" t="s">
        <v>111</v>
      </c>
      <c r="BG38" s="398">
        <v>45659</v>
      </c>
      <c r="BH38" s="398">
        <v>46022</v>
      </c>
      <c r="BI38" s="396" t="s">
        <v>602</v>
      </c>
      <c r="BJ38" s="553" t="s">
        <v>603</v>
      </c>
      <c r="BK38" s="125" t="s">
        <v>290</v>
      </c>
      <c r="BL38" s="184" t="s">
        <v>315</v>
      </c>
      <c r="BM38" s="184" t="s">
        <v>604</v>
      </c>
      <c r="BN38" s="184" t="s">
        <v>605</v>
      </c>
      <c r="BO38" s="184" t="s">
        <v>393</v>
      </c>
      <c r="BP38" s="184" t="s">
        <v>393</v>
      </c>
      <c r="BQ38" s="184" t="s">
        <v>393</v>
      </c>
      <c r="BR38" s="184" t="s">
        <v>393</v>
      </c>
      <c r="BS38" s="184" t="s">
        <v>393</v>
      </c>
      <c r="BT38" s="184" t="s">
        <v>393</v>
      </c>
      <c r="BU38" s="399">
        <v>45805</v>
      </c>
      <c r="BV38" s="343" t="s">
        <v>291</v>
      </c>
      <c r="BW38" s="397" t="s">
        <v>422</v>
      </c>
      <c r="BX38" s="397" t="s">
        <v>592</v>
      </c>
      <c r="BY38" s="343" t="s">
        <v>297</v>
      </c>
      <c r="BZ38" s="343" t="s">
        <v>301</v>
      </c>
      <c r="CA38" s="343" t="s">
        <v>296</v>
      </c>
      <c r="CB38" s="400"/>
      <c r="CC38" s="400"/>
      <c r="CD38" s="400"/>
      <c r="CE38" s="357"/>
      <c r="CF38" s="357"/>
      <c r="CG38" s="357"/>
      <c r="CH38" s="357"/>
      <c r="CI38" s="357"/>
      <c r="CJ38" s="184" t="s">
        <v>606</v>
      </c>
      <c r="CK38" s="184" t="s">
        <v>607</v>
      </c>
      <c r="CL38" s="229" t="s">
        <v>608</v>
      </c>
      <c r="CM38" s="558">
        <v>0.5</v>
      </c>
      <c r="CN38" s="213" t="s">
        <v>609</v>
      </c>
      <c r="CO38" s="415" t="s">
        <v>314</v>
      </c>
      <c r="CP38" s="415" t="s">
        <v>326</v>
      </c>
      <c r="CQ38" s="415" t="s">
        <v>326</v>
      </c>
      <c r="CR38" s="415"/>
      <c r="CS38" s="415"/>
      <c r="CT38" s="415"/>
      <c r="CU38" s="415"/>
      <c r="CV38" s="415"/>
      <c r="CW38" s="415"/>
      <c r="CX38" s="415"/>
      <c r="CY38" s="357"/>
      <c r="CZ38" s="357"/>
      <c r="DA38" s="357"/>
      <c r="DB38" s="357"/>
      <c r="DC38" s="357"/>
      <c r="DD38" s="357"/>
      <c r="DE38" s="559" t="s">
        <v>315</v>
      </c>
      <c r="DF38" s="559" t="s">
        <v>610</v>
      </c>
      <c r="DG38" s="559" t="s">
        <v>611</v>
      </c>
      <c r="DH38" s="559" t="s">
        <v>612</v>
      </c>
      <c r="DI38" s="559">
        <v>1</v>
      </c>
      <c r="DJ38" s="559" t="s">
        <v>613</v>
      </c>
      <c r="DK38" s="559" t="s">
        <v>314</v>
      </c>
      <c r="DL38" s="559" t="s">
        <v>383</v>
      </c>
      <c r="DM38" s="559" t="s">
        <v>383</v>
      </c>
      <c r="DN38" s="582">
        <v>45673</v>
      </c>
      <c r="DO38" s="583" t="s">
        <v>315</v>
      </c>
      <c r="DP38" s="591" t="s">
        <v>409</v>
      </c>
      <c r="DQ38" s="591" t="s">
        <v>501</v>
      </c>
      <c r="DR38" s="592">
        <v>1</v>
      </c>
      <c r="DS38" s="583" t="s">
        <v>318</v>
      </c>
      <c r="DT38" s="587" t="s">
        <v>314</v>
      </c>
      <c r="DU38" s="144"/>
      <c r="DV38" s="29"/>
      <c r="DW38" s="29"/>
      <c r="DX38" s="29"/>
      <c r="DY38" s="29"/>
      <c r="DZ38" s="29"/>
    </row>
    <row r="39" spans="1:130" ht="237" customHeight="1" x14ac:dyDescent="0.25">
      <c r="A39" s="760"/>
      <c r="B39" s="758"/>
      <c r="C39" s="758"/>
      <c r="D39" s="758"/>
      <c r="E39" s="759"/>
      <c r="F39" s="758"/>
      <c r="G39" s="758"/>
      <c r="H39" s="817"/>
      <c r="I39" s="821"/>
      <c r="J39" s="829"/>
      <c r="K39" s="827"/>
      <c r="L39" s="825"/>
      <c r="M39" s="746"/>
      <c r="N39" s="746"/>
      <c r="O39" s="839"/>
      <c r="P39" s="748"/>
      <c r="Q39" s="132">
        <v>3</v>
      </c>
      <c r="R39" s="573" t="s">
        <v>614</v>
      </c>
      <c r="S39" s="504" t="s">
        <v>40</v>
      </c>
      <c r="T39" s="180" t="s">
        <v>40</v>
      </c>
      <c r="U39" s="318">
        <f>IF(T39=CONTROLES!$C$72,CONTROLES!$D$72,CONTROLES!$D$74)</f>
        <v>0.25</v>
      </c>
      <c r="V39" s="180" t="s">
        <v>275</v>
      </c>
      <c r="W39" s="318">
        <f>IF(V39=CONTROLES!$C$75,CONTROLES!$D$75,CONTROLES!$D$76)</f>
        <v>0.15</v>
      </c>
      <c r="X39" s="180" t="s">
        <v>403</v>
      </c>
      <c r="Y39" s="132" t="str">
        <f>IF(X39=CONTROLES!$C$77,CONTROLES!$D$77,CONTROLES!$D$78)</f>
        <v>-</v>
      </c>
      <c r="Z39" s="180" t="s">
        <v>277</v>
      </c>
      <c r="AA39" s="181" t="str">
        <f>IF(Z39=CONTROLES!$C$79,CONTROLES!$D$79,CONTROLES!$D$80)</f>
        <v>-</v>
      </c>
      <c r="AB39" s="180" t="s">
        <v>278</v>
      </c>
      <c r="AC39" s="181" t="str">
        <f>IF(AB39=CONTROLES!$C$81,CONTROLES!$D$81,CONTROLES!$D$82)</f>
        <v>-</v>
      </c>
      <c r="AD39" s="322">
        <f t="shared" si="0"/>
        <v>0.4</v>
      </c>
      <c r="AE39" s="650"/>
      <c r="AF39" s="180" t="s">
        <v>279</v>
      </c>
      <c r="AG39" s="147">
        <f>IF(AF39=CONTROLES!$C$50,CONTROLES!$D$50,CONTROLES!$D$51)</f>
        <v>15</v>
      </c>
      <c r="AH39" s="182" t="s">
        <v>280</v>
      </c>
      <c r="AI39" s="147">
        <f>IF(AH39=CONTROLES!$C$52,CONTROLES!$D$52,CONTROLES!$D$53)</f>
        <v>15</v>
      </c>
      <c r="AJ39" s="182" t="s">
        <v>281</v>
      </c>
      <c r="AK39" s="26">
        <f>IF(AJ39=CONTROLES!$C$54,CONTROLES!$D$54,CONTROLES!$D$55)</f>
        <v>15</v>
      </c>
      <c r="AL39" s="182" t="s">
        <v>282</v>
      </c>
      <c r="AM39" s="26">
        <f>IF(AL39=CONTROLES!$C$56,CONTROLES!$D$56,CONTROLES!$D$57)</f>
        <v>15</v>
      </c>
      <c r="AN39" s="182" t="s">
        <v>283</v>
      </c>
      <c r="AO39" s="147">
        <f>IF(AN39=CONTROLES!$C$59,CONTROLES!$D$59,CONTROLES!$D$60)</f>
        <v>15</v>
      </c>
      <c r="AP39" s="182" t="s">
        <v>284</v>
      </c>
      <c r="AQ39" s="147">
        <f>IF(AP39=CONTROLES!$C$61,CONTROLES!$D$61,CONTROLES!$D$62)</f>
        <v>15</v>
      </c>
      <c r="AR39" s="182" t="s">
        <v>285</v>
      </c>
      <c r="AS39" s="213">
        <f>IF(AR39=CONTROLES!$C$63,CONTROLES!$D$63,CONTROLES!$D$65)</f>
        <v>10</v>
      </c>
      <c r="AT39" s="183">
        <f t="shared" si="11"/>
        <v>100</v>
      </c>
      <c r="AU39" s="869"/>
      <c r="AV39" s="867"/>
      <c r="AW39" s="673"/>
      <c r="AX39" s="671"/>
      <c r="AY39" s="837"/>
      <c r="AZ39" s="619"/>
      <c r="BA39" s="620"/>
      <c r="BB39" s="731"/>
      <c r="BC39" s="618"/>
      <c r="BD39" s="386" t="s">
        <v>615</v>
      </c>
      <c r="BE39" s="396" t="s">
        <v>587</v>
      </c>
      <c r="BF39" s="397" t="s">
        <v>111</v>
      </c>
      <c r="BG39" s="398">
        <v>45659</v>
      </c>
      <c r="BH39" s="398">
        <v>46022</v>
      </c>
      <c r="BI39" s="396" t="s">
        <v>616</v>
      </c>
      <c r="BJ39" s="553" t="s">
        <v>617</v>
      </c>
      <c r="BK39" s="125" t="s">
        <v>290</v>
      </c>
      <c r="BL39" s="184" t="s">
        <v>315</v>
      </c>
      <c r="BM39" s="184" t="s">
        <v>618</v>
      </c>
      <c r="BN39" s="184" t="s">
        <v>619</v>
      </c>
      <c r="BO39" s="184" t="s">
        <v>393</v>
      </c>
      <c r="BP39" s="184" t="s">
        <v>393</v>
      </c>
      <c r="BQ39" s="184" t="s">
        <v>393</v>
      </c>
      <c r="BR39" s="184" t="s">
        <v>393</v>
      </c>
      <c r="BS39" s="184" t="s">
        <v>393</v>
      </c>
      <c r="BT39" s="184" t="s">
        <v>393</v>
      </c>
      <c r="BU39" s="399">
        <v>45805</v>
      </c>
      <c r="BV39" s="343" t="s">
        <v>291</v>
      </c>
      <c r="BW39" s="397" t="s">
        <v>422</v>
      </c>
      <c r="BX39" s="397" t="s">
        <v>592</v>
      </c>
      <c r="BY39" s="343" t="s">
        <v>297</v>
      </c>
      <c r="BZ39" s="343" t="s">
        <v>301</v>
      </c>
      <c r="CA39" s="343" t="s">
        <v>296</v>
      </c>
      <c r="CB39" s="400"/>
      <c r="CC39" s="400"/>
      <c r="CD39" s="400"/>
      <c r="CE39" s="357"/>
      <c r="CF39" s="357"/>
      <c r="CG39" s="357"/>
      <c r="CH39" s="357"/>
      <c r="CI39" s="357"/>
      <c r="CJ39" s="184" t="s">
        <v>618</v>
      </c>
      <c r="CK39" s="184" t="s">
        <v>619</v>
      </c>
      <c r="CL39" s="229" t="s">
        <v>620</v>
      </c>
      <c r="CM39" s="558">
        <v>0.5</v>
      </c>
      <c r="CN39" s="213" t="s">
        <v>621</v>
      </c>
      <c r="CO39" s="415" t="s">
        <v>314</v>
      </c>
      <c r="CP39" s="415" t="s">
        <v>326</v>
      </c>
      <c r="CQ39" s="415" t="s">
        <v>326</v>
      </c>
      <c r="CR39" s="415"/>
      <c r="CS39" s="415"/>
      <c r="CT39" s="415"/>
      <c r="CU39" s="415"/>
      <c r="CV39" s="415"/>
      <c r="CW39" s="415"/>
      <c r="CX39" s="415"/>
      <c r="CY39" s="357"/>
      <c r="CZ39" s="357"/>
      <c r="DA39" s="357"/>
      <c r="DB39" s="357"/>
      <c r="DC39" s="357"/>
      <c r="DD39" s="357"/>
      <c r="DE39" s="559" t="s">
        <v>315</v>
      </c>
      <c r="DF39" s="559" t="s">
        <v>618</v>
      </c>
      <c r="DG39" s="559" t="s">
        <v>622</v>
      </c>
      <c r="DH39" s="559" t="s">
        <v>623</v>
      </c>
      <c r="DI39" s="559">
        <v>1</v>
      </c>
      <c r="DJ39" s="559" t="s">
        <v>621</v>
      </c>
      <c r="DK39" s="559" t="s">
        <v>314</v>
      </c>
      <c r="DL39" s="559" t="s">
        <v>383</v>
      </c>
      <c r="DM39" s="559" t="s">
        <v>383</v>
      </c>
      <c r="DN39" s="582">
        <v>45673</v>
      </c>
      <c r="DO39" s="583" t="s">
        <v>315</v>
      </c>
      <c r="DP39" s="591" t="s">
        <v>409</v>
      </c>
      <c r="DQ39" s="591" t="s">
        <v>501</v>
      </c>
      <c r="DR39" s="592">
        <v>1</v>
      </c>
      <c r="DS39" s="583" t="s">
        <v>318</v>
      </c>
      <c r="DT39" s="587" t="s">
        <v>314</v>
      </c>
      <c r="DU39" s="144"/>
      <c r="DV39" s="29"/>
      <c r="DW39" s="29"/>
      <c r="DX39" s="29"/>
      <c r="DY39" s="29"/>
      <c r="DZ39" s="29"/>
    </row>
    <row r="40" spans="1:130" ht="237" customHeight="1" x14ac:dyDescent="0.25">
      <c r="A40" s="760"/>
      <c r="B40" s="758"/>
      <c r="C40" s="758"/>
      <c r="D40" s="758"/>
      <c r="E40" s="759"/>
      <c r="F40" s="758"/>
      <c r="G40" s="758"/>
      <c r="H40" s="817"/>
      <c r="I40" s="821"/>
      <c r="J40" s="829"/>
      <c r="K40" s="827"/>
      <c r="L40" s="825"/>
      <c r="M40" s="746"/>
      <c r="N40" s="746"/>
      <c r="O40" s="839"/>
      <c r="P40" s="748"/>
      <c r="Q40" s="572">
        <v>4</v>
      </c>
      <c r="R40" s="145" t="s">
        <v>537</v>
      </c>
      <c r="S40" s="504" t="s">
        <v>40</v>
      </c>
      <c r="T40" s="180" t="s">
        <v>40</v>
      </c>
      <c r="U40" s="318">
        <f>IF(T40=CONTROLES!$C$72,CONTROLES!$D$72,CONTROLES!$D$74)</f>
        <v>0.25</v>
      </c>
      <c r="V40" s="180" t="s">
        <v>275</v>
      </c>
      <c r="W40" s="318">
        <f>IF(V40=CONTROLES!$C$75,CONTROLES!$D$75,CONTROLES!$D$76)</f>
        <v>0.15</v>
      </c>
      <c r="X40" s="180" t="s">
        <v>403</v>
      </c>
      <c r="Y40" s="132" t="str">
        <f>IF(X40=CONTROLES!$C$77,CONTROLES!$D$77,CONTROLES!$D$78)</f>
        <v>-</v>
      </c>
      <c r="Z40" s="180" t="s">
        <v>277</v>
      </c>
      <c r="AA40" s="181" t="str">
        <f>IF(Z40=CONTROLES!$C$79,CONTROLES!$D$79,CONTROLES!$D$80)</f>
        <v>-</v>
      </c>
      <c r="AB40" s="180" t="s">
        <v>278</v>
      </c>
      <c r="AC40" s="181" t="str">
        <f>IF(AB40=CONTROLES!$C$81,CONTROLES!$D$81,CONTROLES!$D$82)</f>
        <v>-</v>
      </c>
      <c r="AD40" s="322">
        <f t="shared" ref="AD40" si="12">U40+W40</f>
        <v>0.4</v>
      </c>
      <c r="AE40" s="650"/>
      <c r="AF40" s="180" t="s">
        <v>279</v>
      </c>
      <c r="AG40" s="147">
        <f>IF(AF40=CONTROLES!$C$50,CONTROLES!$D$50,CONTROLES!$D$51)</f>
        <v>15</v>
      </c>
      <c r="AH40" s="182" t="s">
        <v>280</v>
      </c>
      <c r="AI40" s="147">
        <f>IF(AH40=CONTROLES!$C$52,CONTROLES!$D$52,CONTROLES!$D$53)</f>
        <v>15</v>
      </c>
      <c r="AJ40" s="182" t="s">
        <v>281</v>
      </c>
      <c r="AK40" s="26">
        <f>IF(AJ40=CONTROLES!$C$54,CONTROLES!$D$54,CONTROLES!$D$55)</f>
        <v>15</v>
      </c>
      <c r="AL40" s="182" t="s">
        <v>282</v>
      </c>
      <c r="AM40" s="26">
        <f>IF(AL40=CONTROLES!$C$56,CONTROLES!$D$56,CONTROLES!$D$57)</f>
        <v>15</v>
      </c>
      <c r="AN40" s="182" t="s">
        <v>283</v>
      </c>
      <c r="AO40" s="147">
        <f>IF(AN40=CONTROLES!$C$59,CONTROLES!$D$59,CONTROLES!$D$60)</f>
        <v>15</v>
      </c>
      <c r="AP40" s="182" t="s">
        <v>284</v>
      </c>
      <c r="AQ40" s="147">
        <f>IF(AP40=CONTROLES!$C$61,CONTROLES!$D$61,CONTROLES!$D$62)</f>
        <v>15</v>
      </c>
      <c r="AR40" s="182" t="s">
        <v>285</v>
      </c>
      <c r="AS40" s="213">
        <f>IF(AR40=CONTROLES!$C$63,CONTROLES!$D$63,CONTROLES!$D$65)</f>
        <v>10</v>
      </c>
      <c r="AT40" s="183">
        <f t="shared" ref="AT40" si="13">AG40+AI40+AK40+AM40+AO40+AQ40+AS40</f>
        <v>100</v>
      </c>
      <c r="AU40" s="869"/>
      <c r="AV40" s="867"/>
      <c r="AW40" s="673"/>
      <c r="AX40" s="671"/>
      <c r="AY40" s="837"/>
      <c r="AZ40" s="619"/>
      <c r="BA40" s="620"/>
      <c r="BB40" s="731"/>
      <c r="BC40" s="618"/>
      <c r="BD40" s="511"/>
      <c r="BE40" s="508"/>
      <c r="BF40" s="508"/>
      <c r="BG40" s="512"/>
      <c r="BH40" s="512"/>
      <c r="BI40" s="508"/>
      <c r="BJ40" s="508"/>
      <c r="BK40" s="513"/>
      <c r="BL40" s="35"/>
      <c r="BM40" s="173"/>
      <c r="BN40" s="173"/>
      <c r="BO40" s="173"/>
      <c r="BP40" s="173"/>
      <c r="BQ40" s="173"/>
      <c r="BR40" s="35"/>
      <c r="BS40" s="35"/>
      <c r="BT40" s="35"/>
      <c r="BU40" s="215"/>
      <c r="BV40" s="35"/>
      <c r="BW40" s="26"/>
      <c r="BX40" s="26"/>
      <c r="BY40" s="35"/>
      <c r="BZ40" s="35"/>
      <c r="CA40" s="35"/>
      <c r="CB40" s="29"/>
      <c r="CC40" s="29"/>
      <c r="CD40" s="29"/>
      <c r="CE40" s="29"/>
      <c r="CF40" s="29"/>
      <c r="CG40" s="29"/>
      <c r="CH40" s="29"/>
      <c r="CI40" s="35"/>
      <c r="CJ40" s="34"/>
      <c r="CK40" s="35"/>
      <c r="CL40" s="35"/>
      <c r="CM40" s="35"/>
      <c r="CN40" s="35"/>
      <c r="CO40" s="35"/>
      <c r="CP40" s="35"/>
      <c r="CQ40" s="35"/>
      <c r="CR40" s="566"/>
      <c r="CS40" s="566"/>
      <c r="CT40" s="566"/>
      <c r="CU40" s="566"/>
      <c r="CV40" s="565"/>
      <c r="CW40" s="564"/>
      <c r="CX40" s="522"/>
      <c r="CY40" s="358"/>
      <c r="CZ40" s="358"/>
      <c r="DA40" s="358"/>
      <c r="DB40" s="358"/>
      <c r="DC40" s="358"/>
      <c r="DD40" s="358"/>
      <c r="DE40" s="507" t="s">
        <v>302</v>
      </c>
      <c r="DF40" s="508" t="s">
        <v>538</v>
      </c>
      <c r="DG40" s="508" t="s">
        <v>539</v>
      </c>
      <c r="DH40" s="509" t="s">
        <v>326</v>
      </c>
      <c r="DI40" s="509" t="s">
        <v>326</v>
      </c>
      <c r="DJ40" s="509" t="s">
        <v>326</v>
      </c>
      <c r="DK40" s="509" t="s">
        <v>296</v>
      </c>
      <c r="DL40" s="509" t="s">
        <v>326</v>
      </c>
      <c r="DM40" s="510" t="s">
        <v>326</v>
      </c>
      <c r="DN40" s="582">
        <v>45673</v>
      </c>
      <c r="DO40" s="583" t="s">
        <v>315</v>
      </c>
      <c r="DP40" s="587" t="s">
        <v>540</v>
      </c>
      <c r="DQ40" s="591" t="s">
        <v>501</v>
      </c>
      <c r="DR40" s="592">
        <v>1</v>
      </c>
      <c r="DS40" s="583" t="s">
        <v>318</v>
      </c>
      <c r="DT40" s="587" t="s">
        <v>314</v>
      </c>
      <c r="DU40" s="144"/>
      <c r="DV40" s="29"/>
      <c r="DW40" s="29"/>
      <c r="DX40" s="29"/>
      <c r="DY40" s="29"/>
      <c r="DZ40" s="29"/>
    </row>
    <row r="41" spans="1:130" ht="206.25" customHeight="1" x14ac:dyDescent="0.25">
      <c r="A41" s="631">
        <v>14</v>
      </c>
      <c r="B41" s="634" t="s">
        <v>72</v>
      </c>
      <c r="C41" s="634" t="str">
        <f>VLOOKUP(B41,FORMULAS!$A$30:$C$52,2,0)</f>
        <v>Ejecutar las intervenciones de espacio público priorizadas por la Secretaria Distrital del Hábitat en los barrios legalizados ubicados en las UPZ de mejoramiento integral con los recursos asignados, a través de la planificación, formulación, ejecución, liquidación y estabilidad y sostenibilidad de las obras, para contribuir al Programa de Mejoramiento Integral de Barrios.</v>
      </c>
      <c r="D41" s="634" t="str">
        <f>VLOOKUP(B41,FORMULAS!$A$30:$C$52,3,0)</f>
        <v>Director de Mejoramiento de Barrios</v>
      </c>
      <c r="E41" s="750" t="s">
        <v>6</v>
      </c>
      <c r="F41" s="757" t="s">
        <v>624</v>
      </c>
      <c r="G41" s="757" t="s">
        <v>625</v>
      </c>
      <c r="H41" s="757" t="s">
        <v>626</v>
      </c>
      <c r="I41" s="815">
        <v>12</v>
      </c>
      <c r="J41" s="671" t="str">
        <f>VLOOKUP(K41,'Tabla probabilidad'!$D$3:$E$8,2,0)</f>
        <v>Baja</v>
      </c>
      <c r="K41" s="667">
        <v>0.4</v>
      </c>
      <c r="L41" s="818" t="s">
        <v>36</v>
      </c>
      <c r="M41" s="701" t="str">
        <f>VLOOKUP(L41,'Tabla Impacto'!$D$3:$F$8,3,0)</f>
        <v>Moderado</v>
      </c>
      <c r="N41" s="701">
        <f>VLOOKUP(L41,'Tabla Impacto'!$D$3:$F$8,2,0)</f>
        <v>0.6</v>
      </c>
      <c r="O41" s="670" t="str">
        <f>CONCATENATE(M41,J41)</f>
        <v>ModeradoBaja</v>
      </c>
      <c r="P41" s="669" t="str">
        <f>VLOOKUP(O41,FORMULAS!$K$17:$L$42,2,0)</f>
        <v>Moderado</v>
      </c>
      <c r="Q41" s="470">
        <v>1</v>
      </c>
      <c r="R41" s="505" t="s">
        <v>627</v>
      </c>
      <c r="S41" s="375" t="s">
        <v>40</v>
      </c>
      <c r="T41" s="180" t="s">
        <v>40</v>
      </c>
      <c r="U41" s="318">
        <f>IF(T41=CONTROLES!$C$72,CONTROLES!$D$72,CONTROLES!$D$74)</f>
        <v>0.25</v>
      </c>
      <c r="V41" s="180" t="s">
        <v>275</v>
      </c>
      <c r="W41" s="318">
        <f>IF(V41=CONTROLES!$C$75,CONTROLES!$D$75,CONTROLES!$D$76)</f>
        <v>0.15</v>
      </c>
      <c r="X41" s="180" t="s">
        <v>276</v>
      </c>
      <c r="Y41" s="132" t="str">
        <f>IF(X41=CONTROLES!$C$77,CONTROLES!$D$77,CONTROLES!$D$78)</f>
        <v>-</v>
      </c>
      <c r="Z41" s="180" t="s">
        <v>277</v>
      </c>
      <c r="AA41" s="181" t="str">
        <f>IF(Z41=CONTROLES!$C$79,CONTROLES!$D$79,CONTROLES!$D$80)</f>
        <v>-</v>
      </c>
      <c r="AB41" s="180" t="s">
        <v>278</v>
      </c>
      <c r="AC41" s="181" t="str">
        <f>IF(AB41=CONTROLES!$C$81,CONTROLES!$D$81,CONTROLES!$D$82)</f>
        <v>-</v>
      </c>
      <c r="AD41" s="318">
        <f t="shared" si="0"/>
        <v>0.4</v>
      </c>
      <c r="AE41" s="649">
        <f>AVERAGE(AD41:AD43)</f>
        <v>0.23333333333333336</v>
      </c>
      <c r="AF41" s="24" t="s">
        <v>279</v>
      </c>
      <c r="AG41" s="26">
        <f>IF(AF41=CONTROLES!$C$50,CONTROLES!$D$50,CONTROLES!$D$51)</f>
        <v>15</v>
      </c>
      <c r="AH41" s="27" t="s">
        <v>280</v>
      </c>
      <c r="AI41" s="26">
        <f>IF(AH41=CONTROLES!$C$52,CONTROLES!$D$52,CONTROLES!$D$53)</f>
        <v>15</v>
      </c>
      <c r="AJ41" s="27" t="s">
        <v>281</v>
      </c>
      <c r="AK41" s="26">
        <f>IF(AJ41=CONTROLES!$C$54,CONTROLES!$D$54,CONTROLES!$D$55)</f>
        <v>15</v>
      </c>
      <c r="AL41" s="27" t="s">
        <v>282</v>
      </c>
      <c r="AM41" s="26">
        <f>IF(AL41=CONTROLES!$C$56,CONTROLES!$D$56,CONTROLES!$D$57)</f>
        <v>15</v>
      </c>
      <c r="AN41" s="27" t="s">
        <v>283</v>
      </c>
      <c r="AO41" s="26">
        <f>IF(AN41=CONTROLES!$C$59,CONTROLES!$D$59,CONTROLES!$D$60)</f>
        <v>15</v>
      </c>
      <c r="AP41" s="27" t="s">
        <v>284</v>
      </c>
      <c r="AQ41" s="26">
        <f>IF(AP41=CONTROLES!$C$61,CONTROLES!$D$61,CONTROLES!$D$62)</f>
        <v>15</v>
      </c>
      <c r="AR41" s="27" t="s">
        <v>285</v>
      </c>
      <c r="AS41" s="213">
        <f>IF(AR41=CONTROLES!$C$63,CONTROLES!$D$63,CONTROLES!$D$65)</f>
        <v>10</v>
      </c>
      <c r="AT41" s="214">
        <f t="shared" ref="AT41:AT42" si="14">AG41+AI41+AK41+AM41+AO41+AQ41+AS41</f>
        <v>100</v>
      </c>
      <c r="AU41" s="696">
        <f>AVERAGE(AT41:AT43)</f>
        <v>100</v>
      </c>
      <c r="AV41" s="677" t="str">
        <f>IF(ISERROR(AT41)=TRUE,"",IF(AND(AT41&lt;=85),"Débil",IF(AND(AT41&gt;=85.01,AT41&lt;=95),"Moderado",IF(AND(AT41&gt;=95.1,AT41&lt;=100),"Fuerte",""))))</f>
        <v>Fuerte</v>
      </c>
      <c r="AW41" s="672">
        <f>(K41-(K41*AE41))</f>
        <v>0.30666666666666664</v>
      </c>
      <c r="AX41" s="654" t="str">
        <f>VLOOKUP(AW41,'Tabla probabilidad'!$D$16:$F$20,3,TRUE)</f>
        <v>Baja</v>
      </c>
      <c r="AY41" s="700" t="str">
        <f>VLOOKUP(L41,'Tabla Impacto'!$D$3:$F$8,3,0)</f>
        <v>Moderado</v>
      </c>
      <c r="AZ41" s="672">
        <f>+N41</f>
        <v>0.6</v>
      </c>
      <c r="BA41" s="656" t="str">
        <f>CONCATENATE(AY41,AX41)</f>
        <v>ModeradoBaja</v>
      </c>
      <c r="BB41" s="668" t="str">
        <f>VLOOKUP(BA41,FORMULAS!$K$17:$L$42,2,0)</f>
        <v>Moderado</v>
      </c>
      <c r="BC41" s="652" t="s">
        <v>51</v>
      </c>
      <c r="BD41" s="122" t="s">
        <v>628</v>
      </c>
      <c r="BE41" s="122" t="s">
        <v>629</v>
      </c>
      <c r="BF41" s="122" t="s">
        <v>111</v>
      </c>
      <c r="BG41" s="148" t="s">
        <v>630</v>
      </c>
      <c r="BH41" s="148">
        <v>46022</v>
      </c>
      <c r="BI41" s="122" t="s">
        <v>631</v>
      </c>
      <c r="BJ41" s="122" t="s">
        <v>632</v>
      </c>
      <c r="BK41" s="164" t="s">
        <v>290</v>
      </c>
      <c r="BL41" s="470" t="s">
        <v>315</v>
      </c>
      <c r="BM41" s="554" t="s">
        <v>633</v>
      </c>
      <c r="BN41" s="470" t="s">
        <v>326</v>
      </c>
      <c r="BO41" s="554" t="s">
        <v>634</v>
      </c>
      <c r="BP41" s="470" t="s">
        <v>326</v>
      </c>
      <c r="BQ41" s="470" t="s">
        <v>326</v>
      </c>
      <c r="BR41" s="470" t="s">
        <v>296</v>
      </c>
      <c r="BS41" s="470" t="s">
        <v>326</v>
      </c>
      <c r="BT41" s="470" t="s">
        <v>326</v>
      </c>
      <c r="BU41" s="531">
        <v>45805</v>
      </c>
      <c r="BV41" s="470" t="s">
        <v>291</v>
      </c>
      <c r="BW41" s="523" t="s">
        <v>422</v>
      </c>
      <c r="BX41" s="523" t="s">
        <v>635</v>
      </c>
      <c r="BY41" s="470" t="s">
        <v>297</v>
      </c>
      <c r="BZ41" s="470" t="s">
        <v>301</v>
      </c>
      <c r="CA41" s="470" t="s">
        <v>296</v>
      </c>
      <c r="CB41" s="503"/>
      <c r="CC41" s="503"/>
      <c r="CD41" s="503"/>
      <c r="CE41" s="503"/>
      <c r="CF41" s="503"/>
      <c r="CG41" s="503"/>
      <c r="CH41" s="503"/>
      <c r="CI41" s="470" t="s">
        <v>315</v>
      </c>
      <c r="CJ41" s="554" t="s">
        <v>636</v>
      </c>
      <c r="CK41" s="470" t="s">
        <v>326</v>
      </c>
      <c r="CL41" s="470" t="s">
        <v>326</v>
      </c>
      <c r="CM41" s="470" t="s">
        <v>326</v>
      </c>
      <c r="CN41" s="470" t="s">
        <v>326</v>
      </c>
      <c r="CO41" s="470" t="s">
        <v>296</v>
      </c>
      <c r="CP41" s="470" t="s">
        <v>326</v>
      </c>
      <c r="CQ41" s="470"/>
      <c r="CR41" s="895">
        <v>45947</v>
      </c>
      <c r="CS41" s="885" t="s">
        <v>291</v>
      </c>
      <c r="CT41" s="885" t="s">
        <v>308</v>
      </c>
      <c r="CU41" s="894" t="s">
        <v>637</v>
      </c>
      <c r="CV41" s="892">
        <v>0.6</v>
      </c>
      <c r="CW41" s="890" t="s">
        <v>308</v>
      </c>
      <c r="CX41" s="888" t="s">
        <v>296</v>
      </c>
      <c r="CY41" s="522"/>
      <c r="CZ41" s="522"/>
      <c r="DA41" s="522"/>
      <c r="DB41" s="522"/>
      <c r="DC41" s="522"/>
      <c r="DD41" s="522"/>
      <c r="DE41" s="555" t="s">
        <v>315</v>
      </c>
      <c r="DF41" s="556" t="s">
        <v>638</v>
      </c>
      <c r="DG41" s="556" t="s">
        <v>639</v>
      </c>
      <c r="DH41" s="556" t="s">
        <v>640</v>
      </c>
      <c r="DI41" s="556" t="s">
        <v>641</v>
      </c>
      <c r="DJ41" s="556" t="s">
        <v>642</v>
      </c>
      <c r="DK41" s="557" t="s">
        <v>296</v>
      </c>
      <c r="DL41" s="557" t="s">
        <v>326</v>
      </c>
      <c r="DM41" s="560" t="s">
        <v>326</v>
      </c>
      <c r="DN41" s="951">
        <v>45673</v>
      </c>
      <c r="DO41" s="948" t="s">
        <v>315</v>
      </c>
      <c r="DP41" s="950" t="s">
        <v>409</v>
      </c>
      <c r="DQ41" s="950" t="s">
        <v>501</v>
      </c>
      <c r="DR41" s="949">
        <v>1</v>
      </c>
      <c r="DS41" s="948" t="s">
        <v>318</v>
      </c>
      <c r="DT41" s="947" t="s">
        <v>314</v>
      </c>
      <c r="DU41" s="561"/>
      <c r="DV41" s="357"/>
      <c r="DW41" s="144"/>
      <c r="DX41" s="29"/>
      <c r="DY41" s="29"/>
      <c r="DZ41" s="29"/>
    </row>
    <row r="42" spans="1:130" ht="206.25" customHeight="1" x14ac:dyDescent="0.25">
      <c r="A42" s="631"/>
      <c r="B42" s="634"/>
      <c r="C42" s="634"/>
      <c r="D42" s="634"/>
      <c r="E42" s="750"/>
      <c r="F42" s="757"/>
      <c r="G42" s="757"/>
      <c r="H42" s="757"/>
      <c r="I42" s="815"/>
      <c r="J42" s="671"/>
      <c r="K42" s="667"/>
      <c r="L42" s="818"/>
      <c r="M42" s="701"/>
      <c r="N42" s="701"/>
      <c r="O42" s="670"/>
      <c r="P42" s="669"/>
      <c r="Q42" s="470">
        <v>2</v>
      </c>
      <c r="R42" s="34" t="s">
        <v>643</v>
      </c>
      <c r="S42" s="22" t="s">
        <v>41</v>
      </c>
      <c r="T42" s="24" t="s">
        <v>41</v>
      </c>
      <c r="U42" s="318">
        <f>IF(T42=CONTROLES!$C$72,CONTROLES!$D$72,CONTROLES!$D$74)</f>
        <v>0</v>
      </c>
      <c r="V42" s="24" t="s">
        <v>275</v>
      </c>
      <c r="W42" s="318">
        <f>IF(V42=CONTROLES!$C$75,CONTROLES!$D$75,CONTROLES!$D$76)</f>
        <v>0.15</v>
      </c>
      <c r="X42" s="24" t="s">
        <v>403</v>
      </c>
      <c r="Y42" s="132" t="str">
        <f>IF(X42=CONTROLES!$C$77,CONTROLES!$D$77,CONTROLES!$D$78)</f>
        <v>-</v>
      </c>
      <c r="Z42" s="24" t="s">
        <v>277</v>
      </c>
      <c r="AA42" s="181" t="str">
        <f>IF(Z42=CONTROLES!$C$79,CONTROLES!$D$79,CONTROLES!$D$80)</f>
        <v>-</v>
      </c>
      <c r="AB42" s="24" t="s">
        <v>278</v>
      </c>
      <c r="AC42" s="181" t="str">
        <f>IF(AB42=CONTROLES!$C$81,CONTROLES!$D$81,CONTROLES!$D$82)</f>
        <v>-</v>
      </c>
      <c r="AD42" s="322">
        <f t="shared" si="0"/>
        <v>0.15</v>
      </c>
      <c r="AE42" s="650"/>
      <c r="AF42" s="24" t="s">
        <v>279</v>
      </c>
      <c r="AG42" s="26">
        <f>IF(AF42=CONTROLES!$C$50,CONTROLES!$D$50,CONTROLES!$D$51)</f>
        <v>15</v>
      </c>
      <c r="AH42" s="27" t="s">
        <v>280</v>
      </c>
      <c r="AI42" s="26">
        <f>IF(AH42=CONTROLES!$C$52,CONTROLES!$D$52,CONTROLES!$D$53)</f>
        <v>15</v>
      </c>
      <c r="AJ42" s="27" t="s">
        <v>281</v>
      </c>
      <c r="AK42" s="26">
        <f>IF(AJ42=CONTROLES!$C$54,CONTROLES!$D$54,CONTROLES!$D$55)</f>
        <v>15</v>
      </c>
      <c r="AL42" s="27" t="s">
        <v>282</v>
      </c>
      <c r="AM42" s="26">
        <f>IF(AL42=CONTROLES!$C$56,CONTROLES!$D$56,CONTROLES!$D$57)</f>
        <v>15</v>
      </c>
      <c r="AN42" s="27" t="s">
        <v>283</v>
      </c>
      <c r="AO42" s="26">
        <f>IF(AN42=CONTROLES!$C$59,CONTROLES!$D$59,CONTROLES!$D$60)</f>
        <v>15</v>
      </c>
      <c r="AP42" s="27" t="s">
        <v>284</v>
      </c>
      <c r="AQ42" s="26">
        <f>IF(AP42=CONTROLES!$C$61,CONTROLES!$D$61,CONTROLES!$D$62)</f>
        <v>15</v>
      </c>
      <c r="AR42" s="27" t="s">
        <v>285</v>
      </c>
      <c r="AS42" s="213">
        <f>IF(AR42=CONTROLES!$C$63,CONTROLES!$D$63,CONTROLES!$D$65)</f>
        <v>10</v>
      </c>
      <c r="AT42" s="214">
        <f t="shared" si="14"/>
        <v>100</v>
      </c>
      <c r="AU42" s="696"/>
      <c r="AV42" s="708"/>
      <c r="AW42" s="673"/>
      <c r="AX42" s="671"/>
      <c r="AY42" s="701"/>
      <c r="AZ42" s="673"/>
      <c r="BA42" s="670"/>
      <c r="BB42" s="669"/>
      <c r="BC42" s="667"/>
      <c r="BD42" s="146" t="s">
        <v>644</v>
      </c>
      <c r="BE42" s="122" t="s">
        <v>629</v>
      </c>
      <c r="BF42" s="122" t="s">
        <v>111</v>
      </c>
      <c r="BG42" s="148" t="s">
        <v>630</v>
      </c>
      <c r="BH42" s="148">
        <v>46022</v>
      </c>
      <c r="BI42" s="122" t="s">
        <v>645</v>
      </c>
      <c r="BJ42" s="122" t="s">
        <v>646</v>
      </c>
      <c r="BK42" s="122" t="s">
        <v>290</v>
      </c>
      <c r="BL42" s="35" t="s">
        <v>315</v>
      </c>
      <c r="BM42" s="173" t="s">
        <v>647</v>
      </c>
      <c r="BN42" s="173" t="s">
        <v>648</v>
      </c>
      <c r="BO42" s="173" t="s">
        <v>649</v>
      </c>
      <c r="BP42" s="173" t="s">
        <v>650</v>
      </c>
      <c r="BQ42" s="173" t="s">
        <v>648</v>
      </c>
      <c r="BR42" s="35" t="s">
        <v>296</v>
      </c>
      <c r="BS42" s="35" t="s">
        <v>326</v>
      </c>
      <c r="BT42" s="35" t="s">
        <v>326</v>
      </c>
      <c r="BU42" s="215">
        <v>45805</v>
      </c>
      <c r="BV42" s="35" t="s">
        <v>291</v>
      </c>
      <c r="BW42" s="26" t="s">
        <v>422</v>
      </c>
      <c r="BX42" s="26" t="s">
        <v>299</v>
      </c>
      <c r="BY42" s="35" t="s">
        <v>297</v>
      </c>
      <c r="BZ42" s="35" t="s">
        <v>301</v>
      </c>
      <c r="CA42" s="35" t="s">
        <v>296</v>
      </c>
      <c r="CB42" s="29"/>
      <c r="CC42" s="29"/>
      <c r="CD42" s="29"/>
      <c r="CE42" s="29"/>
      <c r="CF42" s="29"/>
      <c r="CG42" s="29"/>
      <c r="CH42" s="29"/>
      <c r="CI42" s="35" t="s">
        <v>315</v>
      </c>
      <c r="CJ42" s="34" t="s">
        <v>651</v>
      </c>
      <c r="CK42" s="35" t="s">
        <v>326</v>
      </c>
      <c r="CL42" s="35" t="s">
        <v>326</v>
      </c>
      <c r="CM42" s="35" t="s">
        <v>326</v>
      </c>
      <c r="CN42" s="35" t="s">
        <v>326</v>
      </c>
      <c r="CO42" s="35" t="s">
        <v>296</v>
      </c>
      <c r="CP42" s="35" t="s">
        <v>326</v>
      </c>
      <c r="CQ42" s="35"/>
      <c r="CR42" s="895"/>
      <c r="CS42" s="885"/>
      <c r="CT42" s="885"/>
      <c r="CU42" s="894"/>
      <c r="CV42" s="892"/>
      <c r="CW42" s="890"/>
      <c r="CX42" s="888"/>
      <c r="CY42" s="358"/>
      <c r="CZ42" s="358"/>
      <c r="DA42" s="358"/>
      <c r="DB42" s="358"/>
      <c r="DC42" s="358"/>
      <c r="DD42" s="358"/>
      <c r="DE42" s="507" t="s">
        <v>315</v>
      </c>
      <c r="DF42" s="508" t="s">
        <v>652</v>
      </c>
      <c r="DG42" s="509" t="s">
        <v>326</v>
      </c>
      <c r="DH42" s="509" t="s">
        <v>326</v>
      </c>
      <c r="DI42" s="509" t="s">
        <v>326</v>
      </c>
      <c r="DJ42" s="509" t="s">
        <v>326</v>
      </c>
      <c r="DK42" s="509" t="s">
        <v>296</v>
      </c>
      <c r="DL42" s="509" t="s">
        <v>326</v>
      </c>
      <c r="DM42" s="510" t="s">
        <v>326</v>
      </c>
      <c r="DN42" s="951"/>
      <c r="DO42" s="948"/>
      <c r="DP42" s="950"/>
      <c r="DQ42" s="950"/>
      <c r="DR42" s="949"/>
      <c r="DS42" s="948"/>
      <c r="DT42" s="947"/>
      <c r="DU42" s="561"/>
      <c r="DV42" s="357"/>
      <c r="DW42" s="144"/>
      <c r="DX42" s="29"/>
      <c r="DY42" s="29"/>
      <c r="DZ42" s="29"/>
    </row>
    <row r="43" spans="1:130" ht="206.25" customHeight="1" x14ac:dyDescent="0.25">
      <c r="A43" s="631"/>
      <c r="B43" s="634"/>
      <c r="C43" s="634"/>
      <c r="D43" s="634"/>
      <c r="E43" s="750"/>
      <c r="F43" s="607"/>
      <c r="G43" s="607"/>
      <c r="H43" s="607"/>
      <c r="I43" s="815"/>
      <c r="J43" s="671"/>
      <c r="K43" s="667"/>
      <c r="L43" s="818"/>
      <c r="M43" s="701"/>
      <c r="N43" s="701"/>
      <c r="O43" s="670"/>
      <c r="P43" s="669"/>
      <c r="Q43" s="35">
        <v>3</v>
      </c>
      <c r="R43" s="506" t="s">
        <v>580</v>
      </c>
      <c r="S43" s="22" t="s">
        <v>41</v>
      </c>
      <c r="T43" s="24" t="s">
        <v>41</v>
      </c>
      <c r="U43" s="318">
        <f>IF(T43=CONTROLES!$C$72,CONTROLES!$D$72,CONTROLES!$D$74)</f>
        <v>0</v>
      </c>
      <c r="V43" s="24" t="s">
        <v>275</v>
      </c>
      <c r="W43" s="318">
        <f>IF(V43=CONTROLES!$C$75,CONTROLES!$D$75,CONTROLES!$D$76)</f>
        <v>0.15</v>
      </c>
      <c r="X43" s="24" t="s">
        <v>403</v>
      </c>
      <c r="Y43" s="132" t="str">
        <f>IF(X43=CONTROLES!$C$77,CONTROLES!$D$77,CONTROLES!$D$78)</f>
        <v>-</v>
      </c>
      <c r="Z43" s="24" t="s">
        <v>277</v>
      </c>
      <c r="AA43" s="181" t="str">
        <f>IF(Z43=CONTROLES!$C$79,CONTROLES!$D$79,CONTROLES!$D$80)</f>
        <v>-</v>
      </c>
      <c r="AB43" s="24" t="s">
        <v>278</v>
      </c>
      <c r="AC43" s="181" t="str">
        <f>IF(AB43=CONTROLES!$C$81,CONTROLES!$D$81,CONTROLES!$D$82)</f>
        <v>-</v>
      </c>
      <c r="AD43" s="322">
        <f t="shared" ref="AD43" si="15">U43+W43</f>
        <v>0.15</v>
      </c>
      <c r="AE43" s="650"/>
      <c r="AF43" s="24" t="s">
        <v>279</v>
      </c>
      <c r="AG43" s="26">
        <f>IF(AF43=CONTROLES!$C$50,CONTROLES!$D$50,CONTROLES!$D$51)</f>
        <v>15</v>
      </c>
      <c r="AH43" s="27" t="s">
        <v>280</v>
      </c>
      <c r="AI43" s="26">
        <f>IF(AH43=CONTROLES!$C$52,CONTROLES!$D$52,CONTROLES!$D$53)</f>
        <v>15</v>
      </c>
      <c r="AJ43" s="27" t="s">
        <v>281</v>
      </c>
      <c r="AK43" s="26">
        <f>IF(AJ43=CONTROLES!$C$54,CONTROLES!$D$54,CONTROLES!$D$55)</f>
        <v>15</v>
      </c>
      <c r="AL43" s="27" t="s">
        <v>282</v>
      </c>
      <c r="AM43" s="26">
        <f>IF(AL43=CONTROLES!$C$56,CONTROLES!$D$56,CONTROLES!$D$57)</f>
        <v>15</v>
      </c>
      <c r="AN43" s="27" t="s">
        <v>283</v>
      </c>
      <c r="AO43" s="26">
        <f>IF(AN43=CONTROLES!$C$59,CONTROLES!$D$59,CONTROLES!$D$60)</f>
        <v>15</v>
      </c>
      <c r="AP43" s="27" t="s">
        <v>284</v>
      </c>
      <c r="AQ43" s="26">
        <f>IF(AP43=CONTROLES!$C$61,CONTROLES!$D$61,CONTROLES!$D$62)</f>
        <v>15</v>
      </c>
      <c r="AR43" s="27" t="s">
        <v>285</v>
      </c>
      <c r="AS43" s="213">
        <f>IF(AR43=CONTROLES!$C$63,CONTROLES!$D$63,CONTROLES!$D$65)</f>
        <v>10</v>
      </c>
      <c r="AT43" s="214">
        <f t="shared" ref="AT43" si="16">AG43+AI43+AK43+AM43+AO43+AQ43+AS43</f>
        <v>100</v>
      </c>
      <c r="AU43" s="696"/>
      <c r="AV43" s="708"/>
      <c r="AW43" s="673"/>
      <c r="AX43" s="671"/>
      <c r="AY43" s="701"/>
      <c r="AZ43" s="673"/>
      <c r="BA43" s="670"/>
      <c r="BB43" s="669"/>
      <c r="BC43" s="667"/>
      <c r="BD43" s="511"/>
      <c r="BE43" s="508"/>
      <c r="BF43" s="508"/>
      <c r="BG43" s="512"/>
      <c r="BH43" s="512"/>
      <c r="BI43" s="508"/>
      <c r="BJ43" s="508"/>
      <c r="BK43" s="513"/>
      <c r="BL43" s="35"/>
      <c r="BM43" s="173"/>
      <c r="BN43" s="173"/>
      <c r="BO43" s="173"/>
      <c r="BP43" s="173"/>
      <c r="BQ43" s="173"/>
      <c r="BR43" s="35"/>
      <c r="BS43" s="35"/>
      <c r="BT43" s="35"/>
      <c r="BU43" s="215"/>
      <c r="BV43" s="35"/>
      <c r="BW43" s="26"/>
      <c r="BX43" s="26"/>
      <c r="BY43" s="35"/>
      <c r="BZ43" s="35"/>
      <c r="CA43" s="35"/>
      <c r="CB43" s="29"/>
      <c r="CC43" s="29"/>
      <c r="CD43" s="29"/>
      <c r="CE43" s="29"/>
      <c r="CF43" s="29"/>
      <c r="CG43" s="29"/>
      <c r="CH43" s="29"/>
      <c r="CI43" s="35"/>
      <c r="CJ43" s="34"/>
      <c r="CK43" s="35"/>
      <c r="CL43" s="35"/>
      <c r="CM43" s="35"/>
      <c r="CN43" s="35"/>
      <c r="CO43" s="35"/>
      <c r="CP43" s="35"/>
      <c r="CQ43" s="35"/>
      <c r="CR43" s="886"/>
      <c r="CS43" s="886"/>
      <c r="CT43" s="886"/>
      <c r="CU43" s="886"/>
      <c r="CV43" s="893"/>
      <c r="CW43" s="891"/>
      <c r="CX43" s="889"/>
      <c r="CY43" s="358"/>
      <c r="CZ43" s="358"/>
      <c r="DA43" s="358"/>
      <c r="DB43" s="358"/>
      <c r="DC43" s="358"/>
      <c r="DD43" s="358"/>
      <c r="DE43" s="507" t="s">
        <v>302</v>
      </c>
      <c r="DF43" s="508" t="s">
        <v>538</v>
      </c>
      <c r="DG43" s="508" t="s">
        <v>539</v>
      </c>
      <c r="DH43" s="509" t="s">
        <v>326</v>
      </c>
      <c r="DI43" s="509" t="s">
        <v>326</v>
      </c>
      <c r="DJ43" s="509" t="s">
        <v>326</v>
      </c>
      <c r="DK43" s="509" t="s">
        <v>296</v>
      </c>
      <c r="DL43" s="509" t="s">
        <v>326</v>
      </c>
      <c r="DM43" s="510" t="s">
        <v>326</v>
      </c>
      <c r="DN43" s="582">
        <v>45673</v>
      </c>
      <c r="DO43" s="583" t="s">
        <v>315</v>
      </c>
      <c r="DP43" s="587" t="s">
        <v>540</v>
      </c>
      <c r="DQ43" s="591" t="s">
        <v>501</v>
      </c>
      <c r="DR43" s="592">
        <v>1</v>
      </c>
      <c r="DS43" s="583" t="s">
        <v>318</v>
      </c>
      <c r="DT43" s="587" t="s">
        <v>314</v>
      </c>
      <c r="DU43" s="561"/>
      <c r="DV43" s="357"/>
      <c r="DW43" s="144"/>
      <c r="DX43" s="29"/>
      <c r="DY43" s="29"/>
      <c r="DZ43" s="29"/>
    </row>
    <row r="44" spans="1:130" ht="186" customHeight="1" x14ac:dyDescent="0.25">
      <c r="A44" s="41">
        <v>15</v>
      </c>
      <c r="B44" s="26" t="s">
        <v>78</v>
      </c>
      <c r="C44" s="26" t="str">
        <f>VLOOKUP(B44,FORMULAS!$A$30:$C$52,2,0)</f>
        <v>Atender, identificar, registrar, informar y direccionar a la ciudadanía sobre los trámites y servicios a los que pueden acceder, en torno a los programas que desarrolla la Caja de la Vivienda Popular, a través de los canales de atención dispuestos por la entidad, con el propósito de medir y evaluar el grado de satisfacción de los usuarios sobre los servicios prestados por la CVP y realizar el seguimiento y control a las PQRSD que ingresan a la entidad.</v>
      </c>
      <c r="D44" s="26" t="str">
        <f>VLOOKUP(B44,FORMULAS!$A$30:$C$52,3,0)</f>
        <v>Director de Gestión Corporativa</v>
      </c>
      <c r="E44" s="45" t="s">
        <v>12</v>
      </c>
      <c r="F44" s="401" t="s">
        <v>653</v>
      </c>
      <c r="G44" s="401" t="s">
        <v>654</v>
      </c>
      <c r="H44" s="195" t="s">
        <v>655</v>
      </c>
      <c r="I44" s="41">
        <v>600</v>
      </c>
      <c r="J44" s="36" t="str">
        <f>VLOOKUP(K44,'Tabla probabilidad'!$D$3:$E$8,2,0)</f>
        <v>Alta</v>
      </c>
      <c r="K44" s="40">
        <v>0.8</v>
      </c>
      <c r="L44" s="37" t="s">
        <v>36</v>
      </c>
      <c r="M44" s="38" t="str">
        <f>VLOOKUP(L44,'Tabla Impacto'!$D$3:$F$8,3,0)</f>
        <v>Moderado</v>
      </c>
      <c r="N44" s="38">
        <f>VLOOKUP(L44,'Tabla Impacto'!$D$3:$F$8,2,0)</f>
        <v>0.6</v>
      </c>
      <c r="O44" s="46" t="str">
        <f>CONCATENATE(M44,J44)</f>
        <v>ModeradoAlta</v>
      </c>
      <c r="P44" s="39" t="str">
        <f>VLOOKUP(O44,FORMULAS!$K$17:$L$42,2,0)</f>
        <v>Alto</v>
      </c>
      <c r="Q44" s="41">
        <v>1</v>
      </c>
      <c r="R44" s="34" t="s">
        <v>656</v>
      </c>
      <c r="S44" s="22" t="s">
        <v>40</v>
      </c>
      <c r="T44" s="24" t="s">
        <v>40</v>
      </c>
      <c r="U44" s="318">
        <f>IF(T44=CONTROLES!$C$72,CONTROLES!$D$72,CONTROLES!$D$74)</f>
        <v>0.25</v>
      </c>
      <c r="V44" s="24" t="s">
        <v>275</v>
      </c>
      <c r="W44" s="318">
        <f>IF(V44=CONTROLES!$C$75,CONTROLES!$D$75,CONTROLES!$D$76)</f>
        <v>0.15</v>
      </c>
      <c r="X44" s="48" t="s">
        <v>276</v>
      </c>
      <c r="Y44" s="132" t="str">
        <f>IF(X44=CONTROLES!$C$77,CONTROLES!$D$77,CONTROLES!$D$78)</f>
        <v>-</v>
      </c>
      <c r="Z44" s="24" t="s">
        <v>277</v>
      </c>
      <c r="AA44" s="181" t="str">
        <f>IF(Z44=CONTROLES!$C$79,CONTROLES!$D$79,CONTROLES!$D$80)</f>
        <v>-</v>
      </c>
      <c r="AB44" s="24" t="s">
        <v>278</v>
      </c>
      <c r="AC44" s="181" t="str">
        <f>IF(AB44=CONTROLES!$C$81,CONTROLES!$D$81,CONTROLES!$D$82)</f>
        <v>-</v>
      </c>
      <c r="AD44" s="322">
        <f t="shared" si="0"/>
        <v>0.4</v>
      </c>
      <c r="AE44" s="322">
        <f>+AD44</f>
        <v>0.4</v>
      </c>
      <c r="AF44" s="24" t="s">
        <v>279</v>
      </c>
      <c r="AG44" s="26">
        <f>IF(AF44=CONTROLES!$C$50,CONTROLES!$D$50,CONTROLES!$D$51)</f>
        <v>15</v>
      </c>
      <c r="AH44" s="27" t="s">
        <v>280</v>
      </c>
      <c r="AI44" s="26">
        <f>IF(AH44=CONTROLES!$C$52,CONTROLES!$D$52,CONTROLES!$D$53)</f>
        <v>15</v>
      </c>
      <c r="AJ44" s="27" t="s">
        <v>281</v>
      </c>
      <c r="AK44" s="26">
        <f>IF(AJ44=CONTROLES!$C$54,CONTROLES!$D$54,CONTROLES!$D$55)</f>
        <v>15</v>
      </c>
      <c r="AL44" s="27" t="s">
        <v>282</v>
      </c>
      <c r="AM44" s="26">
        <f>IF(AL44=CONTROLES!$C$56,CONTROLES!$D$56,CONTROLES!$D$57)</f>
        <v>15</v>
      </c>
      <c r="AN44" s="27" t="s">
        <v>283</v>
      </c>
      <c r="AO44" s="26">
        <f>IF(AN44=CONTROLES!$C$59,CONTROLES!$D$59,CONTROLES!$D$60)</f>
        <v>15</v>
      </c>
      <c r="AP44" s="27" t="s">
        <v>284</v>
      </c>
      <c r="AQ44" s="26">
        <f>IF(AP44=CONTROLES!$C$61,CONTROLES!$D$61,CONTROLES!$D$62)</f>
        <v>15</v>
      </c>
      <c r="AR44" s="27" t="s">
        <v>285</v>
      </c>
      <c r="AS44" s="213">
        <f>IF(AR44=CONTROLES!$C$63,CONTROLES!$D$63,CONTROLES!$D$65)</f>
        <v>10</v>
      </c>
      <c r="AT44" s="214">
        <f>AG44+AI44+AK44+AM44+AO44+AQ44+AS44</f>
        <v>100</v>
      </c>
      <c r="AU44" s="214">
        <f>+AT44</f>
        <v>100</v>
      </c>
      <c r="AV44" s="377" t="str">
        <f>IF(ISERROR(AT44)=TRUE,"",IF(AND(AT44&lt;=85),"Débil",IF(AND(AT44&gt;=85.01,AT44&lt;=95),"Moderado",IF(AND(AT44&gt;=95.1,AT44&lt;=100),"Fuerte",""))))</f>
        <v>Fuerte</v>
      </c>
      <c r="AW44" s="25">
        <f>(K44-(K44*AE44))</f>
        <v>0.48</v>
      </c>
      <c r="AX44" s="32" t="str">
        <f>VLOOKUP(AW44,'Tabla probabilidad'!$D$16:$F$20,3,TRUE)</f>
        <v>Media</v>
      </c>
      <c r="AY44" s="38" t="str">
        <f>VLOOKUP(L44,'Tabla Impacto'!$D$3:$F$8,3,0)</f>
        <v>Moderado</v>
      </c>
      <c r="AZ44" s="25">
        <f>+N44</f>
        <v>0.6</v>
      </c>
      <c r="BA44" s="350" t="str">
        <f>CONCATENATE(AY44,AX44)</f>
        <v>ModeradoMedia</v>
      </c>
      <c r="BB44" s="39" t="str">
        <f>VLOOKUP(BA44,FORMULAS!$K$17:$L$42,2,0)</f>
        <v>Moderado</v>
      </c>
      <c r="BC44" s="40" t="s">
        <v>51</v>
      </c>
      <c r="BD44" s="122" t="s">
        <v>657</v>
      </c>
      <c r="BE44" s="122" t="s">
        <v>658</v>
      </c>
      <c r="BF44" s="123" t="s">
        <v>659</v>
      </c>
      <c r="BG44" s="142">
        <v>45659</v>
      </c>
      <c r="BH44" s="142">
        <v>46022</v>
      </c>
      <c r="BI44" s="122" t="s">
        <v>660</v>
      </c>
      <c r="BJ44" s="122" t="s">
        <v>661</v>
      </c>
      <c r="BK44" s="122" t="s">
        <v>290</v>
      </c>
      <c r="BL44" s="153" t="s">
        <v>315</v>
      </c>
      <c r="BM44" s="122" t="s">
        <v>662</v>
      </c>
      <c r="BN44" s="26" t="s">
        <v>663</v>
      </c>
      <c r="BO44" s="122" t="s">
        <v>664</v>
      </c>
      <c r="BP44" s="25">
        <v>1</v>
      </c>
      <c r="BQ44" s="26" t="s">
        <v>665</v>
      </c>
      <c r="BR44" s="35" t="s">
        <v>296</v>
      </c>
      <c r="BS44" s="35" t="s">
        <v>297</v>
      </c>
      <c r="BT44" s="194" t="s">
        <v>297</v>
      </c>
      <c r="BU44" s="215">
        <v>45805</v>
      </c>
      <c r="BV44" s="35" t="s">
        <v>291</v>
      </c>
      <c r="BW44" s="26" t="s">
        <v>422</v>
      </c>
      <c r="BX44" s="26" t="s">
        <v>299</v>
      </c>
      <c r="BY44" s="35" t="s">
        <v>297</v>
      </c>
      <c r="BZ44" s="35" t="s">
        <v>301</v>
      </c>
      <c r="CA44" s="35" t="s">
        <v>296</v>
      </c>
      <c r="CB44" s="29"/>
      <c r="CC44" s="29"/>
      <c r="CD44" s="29"/>
      <c r="CE44" s="29"/>
      <c r="CF44" s="29"/>
      <c r="CG44" s="29"/>
      <c r="CH44" s="29"/>
      <c r="CI44" s="194" t="s">
        <v>315</v>
      </c>
      <c r="CJ44" s="295" t="s">
        <v>666</v>
      </c>
      <c r="CK44" s="296" t="s">
        <v>667</v>
      </c>
      <c r="CL44" s="294" t="s">
        <v>668</v>
      </c>
      <c r="CM44" s="194" t="s">
        <v>669</v>
      </c>
      <c r="CN44" s="194" t="s">
        <v>669</v>
      </c>
      <c r="CO44" s="194" t="s">
        <v>670</v>
      </c>
      <c r="CP44" s="194" t="s">
        <v>669</v>
      </c>
      <c r="CQ44" s="194"/>
      <c r="CR44" s="403">
        <v>45947</v>
      </c>
      <c r="CS44" s="194" t="s">
        <v>291</v>
      </c>
      <c r="CT44" s="194" t="s">
        <v>308</v>
      </c>
      <c r="CU44" s="53" t="s">
        <v>671</v>
      </c>
      <c r="CV44" s="414">
        <v>0.7</v>
      </c>
      <c r="CW44" s="415" t="s">
        <v>308</v>
      </c>
      <c r="CX44" s="358" t="s">
        <v>296</v>
      </c>
      <c r="CY44" s="358"/>
      <c r="CZ44" s="358"/>
      <c r="DA44" s="358"/>
      <c r="DB44" s="358"/>
      <c r="DC44" s="358"/>
      <c r="DD44" s="358"/>
      <c r="DE44" s="360" t="s">
        <v>315</v>
      </c>
      <c r="DF44" s="449" t="s">
        <v>672</v>
      </c>
      <c r="DG44" s="449" t="s">
        <v>673</v>
      </c>
      <c r="DH44" s="450" t="s">
        <v>674</v>
      </c>
      <c r="DI44" s="451" t="s">
        <v>675</v>
      </c>
      <c r="DJ44" s="452" t="s">
        <v>676</v>
      </c>
      <c r="DK44" s="453" t="s">
        <v>296</v>
      </c>
      <c r="DL44" s="453" t="s">
        <v>326</v>
      </c>
      <c r="DM44" s="454" t="s">
        <v>326</v>
      </c>
      <c r="DN44" s="582">
        <v>45673</v>
      </c>
      <c r="DO44" s="593" t="s">
        <v>315</v>
      </c>
      <c r="DP44" s="594" t="s">
        <v>409</v>
      </c>
      <c r="DQ44" s="594" t="s">
        <v>501</v>
      </c>
      <c r="DR44" s="595">
        <v>1</v>
      </c>
      <c r="DS44" s="580" t="s">
        <v>318</v>
      </c>
      <c r="DT44" s="581" t="s">
        <v>314</v>
      </c>
      <c r="DU44" s="357"/>
      <c r="DV44" s="357"/>
      <c r="DW44" s="144"/>
      <c r="DX44" s="29"/>
      <c r="DY44" s="29"/>
      <c r="DZ44" s="29"/>
    </row>
    <row r="45" spans="1:130" ht="166.5" customHeight="1" x14ac:dyDescent="0.25">
      <c r="A45" s="630">
        <v>16</v>
      </c>
      <c r="B45" s="633" t="s">
        <v>84</v>
      </c>
      <c r="C45" s="633" t="str">
        <f>VLOOKUP(B45,FORMULAS!$A$30:$C$52,2,0)</f>
        <v>Programar, registrar y controlar los recursos financieros de la Entidad, mediante la aplicación de herramientas y procedimientos financieros que permitan garantizar la calidad, confiabilidad, razonabilidad y oportunidad de la gestión presupuestal, tesoral, pagos y contable para el cumplimiento de los objetivos de la Entidad</v>
      </c>
      <c r="D45" s="633" t="str">
        <f>VLOOKUP(B45,FORMULAS!$A$30:$C$52,3,0)</f>
        <v>Subdirector Financiero</v>
      </c>
      <c r="E45" s="633" t="s">
        <v>6</v>
      </c>
      <c r="F45" s="633" t="s">
        <v>677</v>
      </c>
      <c r="G45" s="633" t="s">
        <v>678</v>
      </c>
      <c r="H45" s="633" t="s">
        <v>679</v>
      </c>
      <c r="I45" s="630">
        <v>700</v>
      </c>
      <c r="J45" s="654" t="str">
        <f>VLOOKUP(K45,'Tabla probabilidad'!$D$3:$E$8,2,0)</f>
        <v>Alta</v>
      </c>
      <c r="K45" s="741">
        <v>0.8</v>
      </c>
      <c r="L45" s="741" t="s">
        <v>337</v>
      </c>
      <c r="M45" s="700" t="str">
        <f>VLOOKUP(L45,'Tabla Impacto'!$D$3:$F$8,3,0)</f>
        <v>Menor</v>
      </c>
      <c r="N45" s="700">
        <f>VLOOKUP(L45,'Tabla Impacto'!$D$3:$F$8,2,0)</f>
        <v>0.4</v>
      </c>
      <c r="O45" s="700" t="str">
        <f>CONCATENATE(M45,J45)</f>
        <v>MenorAlta</v>
      </c>
      <c r="P45" s="668" t="str">
        <f>VLOOKUP(O45,FORMULAS!$K$17:$L$42,2,0)</f>
        <v>Moderado</v>
      </c>
      <c r="Q45" s="630">
        <v>1</v>
      </c>
      <c r="R45" s="633" t="s">
        <v>680</v>
      </c>
      <c r="S45" s="630" t="s">
        <v>41</v>
      </c>
      <c r="T45" s="840" t="s">
        <v>41</v>
      </c>
      <c r="U45" s="842">
        <v>25</v>
      </c>
      <c r="V45" s="840" t="s">
        <v>275</v>
      </c>
      <c r="W45" s="649">
        <v>15</v>
      </c>
      <c r="X45" s="840" t="s">
        <v>276</v>
      </c>
      <c r="Y45" s="672" t="s">
        <v>566</v>
      </c>
      <c r="Z45" s="840" t="s">
        <v>277</v>
      </c>
      <c r="AA45" s="672" t="s">
        <v>566</v>
      </c>
      <c r="AB45" s="840" t="s">
        <v>278</v>
      </c>
      <c r="AC45" s="672" t="s">
        <v>566</v>
      </c>
      <c r="AD45" s="672">
        <v>0.4</v>
      </c>
      <c r="AE45" s="672">
        <f>+AD45</f>
        <v>0.4</v>
      </c>
      <c r="AF45" s="840" t="s">
        <v>279</v>
      </c>
      <c r="AG45" s="633">
        <f>IF(AF45=CONTROLES!$C$50,CONTROLES!$D$50,CONTROLES!$D$51)</f>
        <v>15</v>
      </c>
      <c r="AH45" s="684" t="s">
        <v>280</v>
      </c>
      <c r="AI45" s="633">
        <f>IF(AH45=CONTROLES!$C$52,CONTROLES!$D$52,CONTROLES!$D$53)</f>
        <v>15</v>
      </c>
      <c r="AJ45" s="684" t="s">
        <v>281</v>
      </c>
      <c r="AK45" s="633">
        <f>IF(AJ45=CONTROLES!$C$54,CONTROLES!$D$54,CONTROLES!$D$55)</f>
        <v>15</v>
      </c>
      <c r="AL45" s="684" t="s">
        <v>282</v>
      </c>
      <c r="AM45" s="686">
        <v>15</v>
      </c>
      <c r="AN45" s="690" t="s">
        <v>283</v>
      </c>
      <c r="AO45" s="633">
        <f>IF(AN45=CONTROLES!$C$59,CONTROLES!$D$59,CONTROLES!$D$60)</f>
        <v>15</v>
      </c>
      <c r="AP45" s="684" t="s">
        <v>284</v>
      </c>
      <c r="AQ45" s="633">
        <f>IF(AP45=CONTROLES!$C$61,CONTROLES!$D$61,CONTROLES!$D$62)</f>
        <v>15</v>
      </c>
      <c r="AR45" s="684" t="s">
        <v>285</v>
      </c>
      <c r="AS45" s="686">
        <v>10</v>
      </c>
      <c r="AT45" s="688">
        <f t="shared" ref="AT45:AT49" si="17">AG45+AI45+AK45+AM45+AO45+AQ45+AS45</f>
        <v>100</v>
      </c>
      <c r="AU45" s="688">
        <f>+AT45</f>
        <v>100</v>
      </c>
      <c r="AV45" s="679" t="str">
        <f>IF(ISERROR(AT45)=TRUE,"",IF(AND(AT45&lt;=85),"Débil",IF(AND(AT45&gt;=85.01,AT45&lt;=95),"Moderado",IF(AND(AT45&gt;=95.1,AT45&lt;=100),"Fuerte",""))))</f>
        <v>Fuerte</v>
      </c>
      <c r="AW45" s="672">
        <f t="shared" ref="AW45" si="18">(K45-(K45*AE45))</f>
        <v>0.48</v>
      </c>
      <c r="AX45" s="654" t="str">
        <f>VLOOKUP(AW45,'Tabla probabilidad'!$D$16:$F$20,3,TRUE)</f>
        <v>Media</v>
      </c>
      <c r="AY45" s="700" t="str">
        <f>VLOOKUP(L45,'Tabla Impacto'!$D$3:$F$8,3,0)</f>
        <v>Menor</v>
      </c>
      <c r="AZ45" s="672">
        <f>+N45</f>
        <v>0.4</v>
      </c>
      <c r="BA45" s="656" t="str">
        <f>CONCATENATE(AY45,AX45)</f>
        <v>MenorMedia</v>
      </c>
      <c r="BB45" s="668" t="str">
        <f>VLOOKUP(BA45,FORMULAS!$K$17:$L$42,2,0)</f>
        <v>Moderado</v>
      </c>
      <c r="BC45" s="741" t="s">
        <v>51</v>
      </c>
      <c r="BD45" s="223" t="s">
        <v>681</v>
      </c>
      <c r="BE45" s="26" t="s">
        <v>682</v>
      </c>
      <c r="BF45" s="26" t="s">
        <v>683</v>
      </c>
      <c r="BG45" s="224">
        <v>45658</v>
      </c>
      <c r="BH45" s="224">
        <v>46022</v>
      </c>
      <c r="BI45" s="26" t="s">
        <v>684</v>
      </c>
      <c r="BJ45" s="26" t="s">
        <v>685</v>
      </c>
      <c r="BK45" s="225" t="s">
        <v>290</v>
      </c>
      <c r="BL45" s="226" t="s">
        <v>315</v>
      </c>
      <c r="BM45" s="457" t="s">
        <v>686</v>
      </c>
      <c r="BN45" s="458" t="s">
        <v>687</v>
      </c>
      <c r="BO45" s="459" t="s">
        <v>688</v>
      </c>
      <c r="BP45" s="460">
        <f>8.33%*4</f>
        <v>0.3332</v>
      </c>
      <c r="BQ45" s="461" t="s">
        <v>689</v>
      </c>
      <c r="BR45" s="227" t="s">
        <v>314</v>
      </c>
      <c r="BS45" s="226" t="s">
        <v>326</v>
      </c>
      <c r="BT45" s="226" t="s">
        <v>326</v>
      </c>
      <c r="BU45" s="215">
        <v>45805</v>
      </c>
      <c r="BV45" s="35" t="s">
        <v>291</v>
      </c>
      <c r="BW45" s="26" t="s">
        <v>422</v>
      </c>
      <c r="BX45" s="26" t="s">
        <v>299</v>
      </c>
      <c r="BY45" s="35" t="s">
        <v>297</v>
      </c>
      <c r="BZ45" s="35" t="s">
        <v>301</v>
      </c>
      <c r="CA45" s="35" t="s">
        <v>296</v>
      </c>
      <c r="CB45" s="29"/>
      <c r="CC45" s="29"/>
      <c r="CD45" s="29"/>
      <c r="CE45" s="29"/>
      <c r="CF45" s="29"/>
      <c r="CG45" s="29"/>
      <c r="CH45" s="29"/>
      <c r="CI45" s="194" t="s">
        <v>315</v>
      </c>
      <c r="CJ45" s="53" t="s">
        <v>690</v>
      </c>
      <c r="CK45" s="53" t="s">
        <v>691</v>
      </c>
      <c r="CL45" s="418" t="s">
        <v>692</v>
      </c>
      <c r="CM45" s="419">
        <v>0.67</v>
      </c>
      <c r="CN45" s="53" t="s">
        <v>693</v>
      </c>
      <c r="CO45" s="194" t="s">
        <v>670</v>
      </c>
      <c r="CP45" s="194" t="s">
        <v>297</v>
      </c>
      <c r="CQ45" s="53" t="s">
        <v>297</v>
      </c>
      <c r="CR45" s="900">
        <v>45947</v>
      </c>
      <c r="CS45" s="884" t="s">
        <v>291</v>
      </c>
      <c r="CT45" s="884" t="s">
        <v>308</v>
      </c>
      <c r="CU45" s="887" t="s">
        <v>671</v>
      </c>
      <c r="CV45" s="904">
        <v>0.7</v>
      </c>
      <c r="CW45" s="903" t="s">
        <v>308</v>
      </c>
      <c r="CX45" s="905" t="s">
        <v>296</v>
      </c>
      <c r="CY45" s="358"/>
      <c r="CZ45" s="358"/>
      <c r="DA45" s="358"/>
      <c r="DB45" s="358"/>
      <c r="DC45" s="358"/>
      <c r="DD45" s="358"/>
      <c r="DE45" s="361" t="s">
        <v>315</v>
      </c>
      <c r="DF45" s="362" t="s">
        <v>694</v>
      </c>
      <c r="DG45" s="363" t="s">
        <v>695</v>
      </c>
      <c r="DH45" s="364" t="s">
        <v>696</v>
      </c>
      <c r="DI45" s="364"/>
      <c r="DJ45" s="364"/>
      <c r="DK45" s="364"/>
      <c r="DL45" s="364"/>
      <c r="DM45" s="365">
        <v>1</v>
      </c>
      <c r="DN45" s="952">
        <v>45673</v>
      </c>
      <c r="DO45" s="948" t="s">
        <v>315</v>
      </c>
      <c r="DP45" s="950" t="s">
        <v>409</v>
      </c>
      <c r="DQ45" s="950" t="s">
        <v>501</v>
      </c>
      <c r="DR45" s="949">
        <v>1</v>
      </c>
      <c r="DS45" s="948" t="s">
        <v>318</v>
      </c>
      <c r="DT45" s="947" t="s">
        <v>314</v>
      </c>
      <c r="DU45" s="357"/>
      <c r="DV45" s="357"/>
      <c r="DW45" s="144"/>
      <c r="DX45" s="29"/>
      <c r="DY45" s="29"/>
      <c r="DZ45" s="29"/>
    </row>
    <row r="46" spans="1:130" ht="166.5" customHeight="1" x14ac:dyDescent="0.25">
      <c r="A46" s="632"/>
      <c r="B46" s="635"/>
      <c r="C46" s="635"/>
      <c r="D46" s="635"/>
      <c r="E46" s="635"/>
      <c r="F46" s="635"/>
      <c r="G46" s="635"/>
      <c r="H46" s="635"/>
      <c r="I46" s="632"/>
      <c r="J46" s="655"/>
      <c r="K46" s="742"/>
      <c r="L46" s="742"/>
      <c r="M46" s="702"/>
      <c r="N46" s="702"/>
      <c r="O46" s="702"/>
      <c r="P46" s="662"/>
      <c r="Q46" s="632"/>
      <c r="R46" s="635"/>
      <c r="S46" s="632"/>
      <c r="T46" s="841"/>
      <c r="U46" s="843"/>
      <c r="V46" s="841"/>
      <c r="W46" s="651"/>
      <c r="X46" s="841"/>
      <c r="Y46" s="665"/>
      <c r="Z46" s="841"/>
      <c r="AA46" s="665"/>
      <c r="AB46" s="841"/>
      <c r="AC46" s="665"/>
      <c r="AD46" s="665"/>
      <c r="AE46" s="665"/>
      <c r="AF46" s="841"/>
      <c r="AG46" s="635"/>
      <c r="AH46" s="685"/>
      <c r="AI46" s="635"/>
      <c r="AJ46" s="685"/>
      <c r="AK46" s="635"/>
      <c r="AL46" s="685"/>
      <c r="AM46" s="687"/>
      <c r="AN46" s="691"/>
      <c r="AO46" s="635"/>
      <c r="AP46" s="685"/>
      <c r="AQ46" s="635"/>
      <c r="AR46" s="685"/>
      <c r="AS46" s="687"/>
      <c r="AT46" s="689"/>
      <c r="AU46" s="689"/>
      <c r="AV46" s="848"/>
      <c r="AW46" s="665"/>
      <c r="AX46" s="655"/>
      <c r="AY46" s="702"/>
      <c r="AZ46" s="665"/>
      <c r="BA46" s="657"/>
      <c r="BB46" s="662"/>
      <c r="BC46" s="742"/>
      <c r="BD46" s="173" t="s">
        <v>697</v>
      </c>
      <c r="BE46" s="26" t="s">
        <v>698</v>
      </c>
      <c r="BF46" s="26" t="s">
        <v>683</v>
      </c>
      <c r="BG46" s="224">
        <v>45292</v>
      </c>
      <c r="BH46" s="224">
        <v>45657</v>
      </c>
      <c r="BI46" s="26" t="s">
        <v>699</v>
      </c>
      <c r="BJ46" s="26" t="s">
        <v>700</v>
      </c>
      <c r="BK46" s="225" t="s">
        <v>290</v>
      </c>
      <c r="BL46" s="53" t="s">
        <v>315</v>
      </c>
      <c r="BM46" s="462" t="s">
        <v>326</v>
      </c>
      <c r="BN46" s="462" t="s">
        <v>326</v>
      </c>
      <c r="BO46" s="149" t="s">
        <v>701</v>
      </c>
      <c r="BP46" s="463">
        <f>8.33%*4</f>
        <v>0.3332</v>
      </c>
      <c r="BQ46" s="150" t="s">
        <v>702</v>
      </c>
      <c r="BR46" s="44" t="s">
        <v>314</v>
      </c>
      <c r="BS46" s="53" t="s">
        <v>326</v>
      </c>
      <c r="BT46" s="53" t="s">
        <v>326</v>
      </c>
      <c r="BU46" s="215">
        <v>45805</v>
      </c>
      <c r="BV46" s="35" t="s">
        <v>291</v>
      </c>
      <c r="BW46" s="26" t="s">
        <v>422</v>
      </c>
      <c r="BX46" s="26" t="s">
        <v>299</v>
      </c>
      <c r="BY46" s="35" t="s">
        <v>297</v>
      </c>
      <c r="BZ46" s="35" t="s">
        <v>301</v>
      </c>
      <c r="CA46" s="35" t="s">
        <v>296</v>
      </c>
      <c r="CB46" s="29"/>
      <c r="CC46" s="29"/>
      <c r="CD46" s="29"/>
      <c r="CE46" s="29"/>
      <c r="CF46" s="29"/>
      <c r="CG46" s="29"/>
      <c r="CH46" s="29"/>
      <c r="CI46" s="194" t="s">
        <v>315</v>
      </c>
      <c r="CJ46" s="53" t="s">
        <v>297</v>
      </c>
      <c r="CK46" s="53" t="s">
        <v>297</v>
      </c>
      <c r="CL46" s="416" t="s">
        <v>701</v>
      </c>
      <c r="CM46" s="419">
        <v>0.67</v>
      </c>
      <c r="CN46" s="53" t="s">
        <v>703</v>
      </c>
      <c r="CO46" s="194" t="s">
        <v>670</v>
      </c>
      <c r="CP46" s="194" t="s">
        <v>297</v>
      </c>
      <c r="CQ46" s="53" t="s">
        <v>297</v>
      </c>
      <c r="CR46" s="886"/>
      <c r="CS46" s="886"/>
      <c r="CT46" s="886"/>
      <c r="CU46" s="886"/>
      <c r="CV46" s="893"/>
      <c r="CW46" s="891"/>
      <c r="CX46" s="889"/>
      <c r="CY46" s="358"/>
      <c r="CZ46" s="358"/>
      <c r="DA46" s="358"/>
      <c r="DB46" s="358"/>
      <c r="DC46" s="358"/>
      <c r="DD46" s="358"/>
      <c r="DE46" s="361"/>
      <c r="DF46" s="362"/>
      <c r="DG46" s="363"/>
      <c r="DH46" s="364"/>
      <c r="DI46" s="364"/>
      <c r="DJ46" s="364"/>
      <c r="DK46" s="364"/>
      <c r="DL46" s="364"/>
      <c r="DM46" s="365"/>
      <c r="DN46" s="953"/>
      <c r="DO46" s="948"/>
      <c r="DP46" s="950"/>
      <c r="DQ46" s="950"/>
      <c r="DR46" s="949"/>
      <c r="DS46" s="948"/>
      <c r="DT46" s="947"/>
      <c r="DU46" s="357"/>
      <c r="DV46" s="357"/>
      <c r="DW46" s="144"/>
      <c r="DX46" s="29"/>
      <c r="DY46" s="29"/>
      <c r="DZ46" s="29"/>
    </row>
    <row r="47" spans="1:130" ht="117.75" customHeight="1" x14ac:dyDescent="0.25">
      <c r="A47" s="630">
        <v>17</v>
      </c>
      <c r="B47" s="633" t="s">
        <v>84</v>
      </c>
      <c r="C47" s="633" t="str">
        <f>VLOOKUP(B47,FORMULAS!$A$30:$C$52,2,0)</f>
        <v>Programar, registrar y controlar los recursos financieros de la Entidad, mediante la aplicación de herramientas y procedimientos financieros que permitan garantizar la calidad, confiabilidad, razonabilidad y oportunidad de la gestión presupuestal, tesoral, pagos y contable para el cumplimiento de los objetivos de la Entidad</v>
      </c>
      <c r="D47" s="633" t="str">
        <f>VLOOKUP(B47,FORMULAS!$A$30:$C$52,3,0)</f>
        <v>Subdirector Financiero</v>
      </c>
      <c r="E47" s="633" t="s">
        <v>6</v>
      </c>
      <c r="F47" s="633" t="s">
        <v>704</v>
      </c>
      <c r="G47" s="633" t="s">
        <v>705</v>
      </c>
      <c r="H47" s="633" t="s">
        <v>706</v>
      </c>
      <c r="I47" s="630">
        <v>12</v>
      </c>
      <c r="J47" s="654" t="str">
        <f>VLOOKUP(K47,'Tabla probabilidad'!$D$3:$E$8,2,0)</f>
        <v>Baja</v>
      </c>
      <c r="K47" s="652">
        <v>0.4</v>
      </c>
      <c r="L47" s="741" t="s">
        <v>36</v>
      </c>
      <c r="M47" s="700" t="str">
        <f>VLOOKUP(L47,'Tabla Impacto'!$D$3:$F$8,3,0)</f>
        <v>Moderado</v>
      </c>
      <c r="N47" s="700">
        <f>VLOOKUP(L47,'Tabla Impacto'!$D$3:$F$8,2,0)</f>
        <v>0.6</v>
      </c>
      <c r="O47" s="700" t="str">
        <f>CONCATENATE(M47,J47)</f>
        <v>ModeradoBaja</v>
      </c>
      <c r="P47" s="668" t="str">
        <f>VLOOKUP(O47,FORMULAS!$K$17:$L$42,2,0)</f>
        <v>Moderado</v>
      </c>
      <c r="Q47" s="35">
        <v>1</v>
      </c>
      <c r="R47" s="43" t="s">
        <v>707</v>
      </c>
      <c r="S47" s="22" t="s">
        <v>40</v>
      </c>
      <c r="T47" s="24" t="s">
        <v>40</v>
      </c>
      <c r="U47" s="318">
        <f>IF(T47=CONTROLES!$C$72,CONTROLES!$D$72,CONTROLES!$D$74)</f>
        <v>0.25</v>
      </c>
      <c r="V47" s="24" t="s">
        <v>275</v>
      </c>
      <c r="W47" s="318">
        <f>IF(V47=CONTROLES!$C$75,CONTROLES!$D$75,CONTROLES!$D$76)</f>
        <v>0.15</v>
      </c>
      <c r="X47" s="24" t="s">
        <v>276</v>
      </c>
      <c r="Y47" s="132" t="str">
        <f>IF(X47=CONTROLES!$C$77,CONTROLES!$D$77,CONTROLES!$D$78)</f>
        <v>-</v>
      </c>
      <c r="Z47" s="24" t="s">
        <v>479</v>
      </c>
      <c r="AA47" s="181" t="str">
        <f>IF(Z47=CONTROLES!$C$79,CONTROLES!$D$79,CONTROLES!$D$80)</f>
        <v>-</v>
      </c>
      <c r="AB47" s="24" t="s">
        <v>278</v>
      </c>
      <c r="AC47" s="181" t="str">
        <f>IF(AB47=CONTROLES!$C$81,CONTROLES!$D$81,CONTROLES!$D$82)</f>
        <v>-</v>
      </c>
      <c r="AD47" s="322">
        <f t="shared" ref="AD47:AD60" si="19">U47+W47</f>
        <v>0.4</v>
      </c>
      <c r="AE47" s="649">
        <f>AVERAGE(AD47:AD49)</f>
        <v>0.31666666666666671</v>
      </c>
      <c r="AF47" s="24" t="s">
        <v>279</v>
      </c>
      <c r="AG47" s="26">
        <f>IF(AF47=CONTROLES!$C$50,CONTROLES!$D$50,CONTROLES!$D$51)</f>
        <v>15</v>
      </c>
      <c r="AH47" s="27" t="s">
        <v>280</v>
      </c>
      <c r="AI47" s="26">
        <f>IF(AH47=CONTROLES!$C$52,CONTROLES!$D$52,CONTROLES!$D$53)</f>
        <v>15</v>
      </c>
      <c r="AJ47" s="27" t="s">
        <v>281</v>
      </c>
      <c r="AK47" s="26">
        <f>IF(AJ47=CONTROLES!$C$54,CONTROLES!$D$54,CONTROLES!$D$55)</f>
        <v>15</v>
      </c>
      <c r="AL47" s="27" t="s">
        <v>282</v>
      </c>
      <c r="AM47" s="26">
        <f>IF(AL47=CONTROLES!$C$56,CONTROLES!$D$56,CONTROLES!$D$57)</f>
        <v>15</v>
      </c>
      <c r="AN47" s="27" t="s">
        <v>283</v>
      </c>
      <c r="AO47" s="26">
        <f>IF(AN47=CONTROLES!$C$59,CONTROLES!$D$59,CONTROLES!$D$60)</f>
        <v>15</v>
      </c>
      <c r="AP47" s="27" t="s">
        <v>284</v>
      </c>
      <c r="AQ47" s="26">
        <f>IF(AP47=CONTROLES!$C$61,CONTROLES!$D$61,CONTROLES!$D$62)</f>
        <v>15</v>
      </c>
      <c r="AR47" s="27" t="s">
        <v>285</v>
      </c>
      <c r="AS47" s="213">
        <f>IF(AR47=CONTROLES!$C$63,CONTROLES!$D$63,CONTROLES!$D$65)</f>
        <v>10</v>
      </c>
      <c r="AT47" s="214">
        <f t="shared" si="17"/>
        <v>100</v>
      </c>
      <c r="AU47" s="688">
        <f>(AT47+AT48+AT49)/3</f>
        <v>100</v>
      </c>
      <c r="AV47" s="679" t="str">
        <f>IF(ISERROR(AT47)=TRUE,"",IF(AND(AT47&lt;=85),"Débil",IF(AND(AT47&gt;=85.01,AT47&lt;=95),"Moderado",IF(AND(AT47&gt;=95.1,AT47&lt;=100),"Fuerte",""))))</f>
        <v>Fuerte</v>
      </c>
      <c r="AW47" s="672">
        <f>(K47-(K47*AE47))</f>
        <v>0.27333333333333332</v>
      </c>
      <c r="AX47" s="654" t="str">
        <f>VLOOKUP(AW47,'Tabla probabilidad'!$D$16:$F$20,3,TRUE)</f>
        <v>Baja</v>
      </c>
      <c r="AY47" s="700" t="str">
        <f>VLOOKUP(L47,'Tabla Impacto'!$D$3:$F$8,3,0)</f>
        <v>Moderado</v>
      </c>
      <c r="AZ47" s="672">
        <f>+N47</f>
        <v>0.6</v>
      </c>
      <c r="BA47" s="656" t="str">
        <f>CONCATENATE(AY47,AX47)</f>
        <v>ModeradoBaja</v>
      </c>
      <c r="BB47" s="668" t="str">
        <f>VLOOKUP(BA47,FORMULAS!$K$17:$L$42,2,0)</f>
        <v>Moderado</v>
      </c>
      <c r="BC47" s="741" t="s">
        <v>51</v>
      </c>
      <c r="BD47" s="633" t="s">
        <v>697</v>
      </c>
      <c r="BE47" s="633" t="s">
        <v>698</v>
      </c>
      <c r="BF47" s="633" t="s">
        <v>683</v>
      </c>
      <c r="BG47" s="844">
        <v>45658</v>
      </c>
      <c r="BH47" s="844">
        <v>46022</v>
      </c>
      <c r="BI47" s="633" t="s">
        <v>699</v>
      </c>
      <c r="BJ47" s="633" t="s">
        <v>700</v>
      </c>
      <c r="BK47" s="652" t="s">
        <v>290</v>
      </c>
      <c r="BL47" s="228" t="s">
        <v>315</v>
      </c>
      <c r="BM47" s="462" t="s">
        <v>708</v>
      </c>
      <c r="BN47" s="462" t="s">
        <v>709</v>
      </c>
      <c r="BO47" s="151" t="s">
        <v>710</v>
      </c>
      <c r="BP47" s="463">
        <f>8.33%*4</f>
        <v>0.3332</v>
      </c>
      <c r="BQ47" s="151" t="s">
        <v>711</v>
      </c>
      <c r="BR47" s="53" t="s">
        <v>314</v>
      </c>
      <c r="BS47" s="229" t="s">
        <v>326</v>
      </c>
      <c r="BT47" s="229" t="s">
        <v>326</v>
      </c>
      <c r="BU47" s="215">
        <v>45805</v>
      </c>
      <c r="BV47" s="35" t="s">
        <v>291</v>
      </c>
      <c r="BW47" s="26" t="s">
        <v>422</v>
      </c>
      <c r="BX47" s="26" t="s">
        <v>299</v>
      </c>
      <c r="BY47" s="35" t="s">
        <v>297</v>
      </c>
      <c r="BZ47" s="35" t="s">
        <v>301</v>
      </c>
      <c r="CA47" s="35" t="s">
        <v>296</v>
      </c>
      <c r="CB47" s="29"/>
      <c r="CC47" s="29"/>
      <c r="CD47" s="29"/>
      <c r="CE47" s="29"/>
      <c r="CF47" s="29"/>
      <c r="CG47" s="29"/>
      <c r="CH47" s="29"/>
      <c r="CI47" s="420" t="s">
        <v>315</v>
      </c>
      <c r="CJ47" s="53" t="s">
        <v>297</v>
      </c>
      <c r="CK47" s="417" t="s">
        <v>712</v>
      </c>
      <c r="CL47" s="417" t="s">
        <v>712</v>
      </c>
      <c r="CM47" s="55">
        <v>0.67</v>
      </c>
      <c r="CN47" s="417" t="s">
        <v>713</v>
      </c>
      <c r="CO47" s="194" t="s">
        <v>296</v>
      </c>
      <c r="CP47" s="194" t="s">
        <v>297</v>
      </c>
      <c r="CQ47" s="53" t="s">
        <v>297</v>
      </c>
      <c r="CR47" s="900">
        <v>45947</v>
      </c>
      <c r="CS47" s="884" t="s">
        <v>291</v>
      </c>
      <c r="CT47" s="884" t="s">
        <v>308</v>
      </c>
      <c r="CU47" s="887" t="s">
        <v>671</v>
      </c>
      <c r="CV47" s="902">
        <v>0.7</v>
      </c>
      <c r="CW47" s="884" t="s">
        <v>308</v>
      </c>
      <c r="CX47" s="884" t="s">
        <v>296</v>
      </c>
      <c r="CY47" s="358"/>
      <c r="CZ47" s="358"/>
      <c r="DA47" s="358"/>
      <c r="DB47" s="358"/>
      <c r="DC47" s="358"/>
      <c r="DD47" s="358"/>
      <c r="DE47" s="361" t="s">
        <v>315</v>
      </c>
      <c r="DF47" s="43" t="s">
        <v>714</v>
      </c>
      <c r="DG47" s="363" t="s">
        <v>326</v>
      </c>
      <c r="DH47" s="229" t="s">
        <v>715</v>
      </c>
      <c r="DI47" s="960">
        <v>1</v>
      </c>
      <c r="DJ47" s="957" t="s">
        <v>716</v>
      </c>
      <c r="DK47" s="957" t="s">
        <v>314</v>
      </c>
      <c r="DL47" s="957" t="s">
        <v>716</v>
      </c>
      <c r="DM47" s="954">
        <v>1</v>
      </c>
      <c r="DN47" s="952">
        <v>45673</v>
      </c>
      <c r="DO47" s="948" t="s">
        <v>315</v>
      </c>
      <c r="DP47" s="950" t="s">
        <v>409</v>
      </c>
      <c r="DQ47" s="950" t="s">
        <v>501</v>
      </c>
      <c r="DR47" s="949">
        <v>1</v>
      </c>
      <c r="DS47" s="948" t="s">
        <v>318</v>
      </c>
      <c r="DT47" s="947" t="s">
        <v>314</v>
      </c>
      <c r="DU47" s="357"/>
      <c r="DV47" s="357"/>
      <c r="DW47" s="144"/>
      <c r="DX47" s="29"/>
      <c r="DY47" s="29"/>
      <c r="DZ47" s="29"/>
    </row>
    <row r="48" spans="1:130" ht="117.75" customHeight="1" x14ac:dyDescent="0.25">
      <c r="A48" s="631"/>
      <c r="B48" s="634"/>
      <c r="C48" s="634"/>
      <c r="D48" s="634"/>
      <c r="E48" s="634"/>
      <c r="F48" s="634"/>
      <c r="G48" s="634"/>
      <c r="H48" s="634"/>
      <c r="I48" s="631"/>
      <c r="J48" s="671"/>
      <c r="K48" s="667"/>
      <c r="L48" s="818"/>
      <c r="M48" s="701"/>
      <c r="N48" s="701"/>
      <c r="O48" s="701"/>
      <c r="P48" s="669"/>
      <c r="Q48" s="35">
        <v>2</v>
      </c>
      <c r="R48" s="43" t="s">
        <v>717</v>
      </c>
      <c r="S48" s="22" t="s">
        <v>40</v>
      </c>
      <c r="T48" s="24" t="s">
        <v>40</v>
      </c>
      <c r="U48" s="318">
        <f>IF(T48=CONTROLES!$C$72,CONTROLES!$D$72,CONTROLES!$D$74)</f>
        <v>0.25</v>
      </c>
      <c r="V48" s="24" t="s">
        <v>275</v>
      </c>
      <c r="W48" s="318">
        <f>IF(V48=CONTROLES!$C$75,CONTROLES!$D$75,CONTROLES!$D$76)</f>
        <v>0.15</v>
      </c>
      <c r="X48" s="24" t="s">
        <v>276</v>
      </c>
      <c r="Y48" s="132" t="str">
        <f>IF(X48=CONTROLES!$C$77,CONTROLES!$D$77,CONTROLES!$D$78)</f>
        <v>-</v>
      </c>
      <c r="Z48" s="24" t="s">
        <v>479</v>
      </c>
      <c r="AA48" s="181" t="str">
        <f>IF(Z48=CONTROLES!$C$79,CONTROLES!$D$79,CONTROLES!$D$80)</f>
        <v>-</v>
      </c>
      <c r="AB48" s="24" t="s">
        <v>278</v>
      </c>
      <c r="AC48" s="181" t="str">
        <f>IF(AB48=CONTROLES!$C$81,CONTROLES!$D$81,CONTROLES!$D$82)</f>
        <v>-</v>
      </c>
      <c r="AD48" s="322">
        <f t="shared" si="19"/>
        <v>0.4</v>
      </c>
      <c r="AE48" s="650"/>
      <c r="AF48" s="24" t="s">
        <v>279</v>
      </c>
      <c r="AG48" s="26">
        <f>IF(AF48=CONTROLES!$C$50,CONTROLES!$D$50,CONTROLES!$D$51)</f>
        <v>15</v>
      </c>
      <c r="AH48" s="27" t="s">
        <v>280</v>
      </c>
      <c r="AI48" s="26">
        <f>IF(AH48=CONTROLES!$C$52,CONTROLES!$D$52,CONTROLES!$D$53)</f>
        <v>15</v>
      </c>
      <c r="AJ48" s="27" t="s">
        <v>281</v>
      </c>
      <c r="AK48" s="26">
        <f>IF(AJ48=CONTROLES!$C$54,CONTROLES!$D$54,CONTROLES!$D$55)</f>
        <v>15</v>
      </c>
      <c r="AL48" s="27" t="s">
        <v>282</v>
      </c>
      <c r="AM48" s="26">
        <f>IF(AL48=CONTROLES!$C$56,CONTROLES!$D$56,CONTROLES!$D$57)</f>
        <v>15</v>
      </c>
      <c r="AN48" s="27" t="s">
        <v>283</v>
      </c>
      <c r="AO48" s="26">
        <f>IF(AN48=CONTROLES!$C$59,CONTROLES!$D$59,CONTROLES!$D$60)</f>
        <v>15</v>
      </c>
      <c r="AP48" s="27" t="s">
        <v>284</v>
      </c>
      <c r="AQ48" s="26">
        <f>IF(AP48=CONTROLES!$C$61,CONTROLES!$D$61,CONTROLES!$D$62)</f>
        <v>15</v>
      </c>
      <c r="AR48" s="27" t="s">
        <v>285</v>
      </c>
      <c r="AS48" s="213">
        <f>IF(AR48=CONTROLES!$C$63,CONTROLES!$D$63,CONTROLES!$D$65)</f>
        <v>10</v>
      </c>
      <c r="AT48" s="214">
        <f t="shared" si="17"/>
        <v>100</v>
      </c>
      <c r="AU48" s="849"/>
      <c r="AV48" s="680"/>
      <c r="AW48" s="673"/>
      <c r="AX48" s="671"/>
      <c r="AY48" s="701"/>
      <c r="AZ48" s="673"/>
      <c r="BA48" s="670"/>
      <c r="BB48" s="669"/>
      <c r="BC48" s="818"/>
      <c r="BD48" s="634"/>
      <c r="BE48" s="634"/>
      <c r="BF48" s="634"/>
      <c r="BG48" s="845"/>
      <c r="BH48" s="845"/>
      <c r="BI48" s="634"/>
      <c r="BJ48" s="634"/>
      <c r="BK48" s="667"/>
      <c r="BL48" s="228" t="s">
        <v>315</v>
      </c>
      <c r="BM48" s="151" t="s">
        <v>718</v>
      </c>
      <c r="BN48" s="151" t="s">
        <v>719</v>
      </c>
      <c r="BO48" s="462" t="s">
        <v>326</v>
      </c>
      <c r="BP48" s="462" t="s">
        <v>326</v>
      </c>
      <c r="BQ48" s="462" t="s">
        <v>326</v>
      </c>
      <c r="BR48" s="53" t="s">
        <v>314</v>
      </c>
      <c r="BS48" s="229" t="s">
        <v>326</v>
      </c>
      <c r="BT48" s="229" t="s">
        <v>326</v>
      </c>
      <c r="BU48" s="215">
        <v>45805</v>
      </c>
      <c r="BV48" s="35" t="s">
        <v>291</v>
      </c>
      <c r="BW48" s="26" t="s">
        <v>422</v>
      </c>
      <c r="BX48" s="26" t="s">
        <v>299</v>
      </c>
      <c r="BY48" s="35" t="s">
        <v>297</v>
      </c>
      <c r="BZ48" s="35" t="s">
        <v>301</v>
      </c>
      <c r="CA48" s="35" t="s">
        <v>296</v>
      </c>
      <c r="CB48" s="29"/>
      <c r="CC48" s="29"/>
      <c r="CD48" s="29"/>
      <c r="CE48" s="29"/>
      <c r="CF48" s="29"/>
      <c r="CG48" s="29"/>
      <c r="CH48" s="29"/>
      <c r="CI48" s="468" t="s">
        <v>315</v>
      </c>
      <c r="CJ48" s="421" t="s">
        <v>720</v>
      </c>
      <c r="CK48" s="421" t="s">
        <v>721</v>
      </c>
      <c r="CL48" s="421" t="s">
        <v>712</v>
      </c>
      <c r="CM48" s="464" t="s">
        <v>367</v>
      </c>
      <c r="CN48" s="464" t="s">
        <v>367</v>
      </c>
      <c r="CO48" s="194" t="s">
        <v>296</v>
      </c>
      <c r="CP48" s="194" t="s">
        <v>297</v>
      </c>
      <c r="CQ48" s="53" t="s">
        <v>297</v>
      </c>
      <c r="CR48" s="885"/>
      <c r="CS48" s="885"/>
      <c r="CT48" s="885"/>
      <c r="CU48" s="885"/>
      <c r="CV48" s="885"/>
      <c r="CW48" s="885"/>
      <c r="CX48" s="885"/>
      <c r="CY48" s="358"/>
      <c r="CZ48" s="358"/>
      <c r="DA48" s="358"/>
      <c r="DB48" s="358"/>
      <c r="DC48" s="358"/>
      <c r="DD48" s="358"/>
      <c r="DE48" s="361" t="s">
        <v>315</v>
      </c>
      <c r="DF48" s="43" t="s">
        <v>722</v>
      </c>
      <c r="DG48" s="363" t="s">
        <v>723</v>
      </c>
      <c r="DH48" s="229"/>
      <c r="DI48" s="961"/>
      <c r="DJ48" s="958"/>
      <c r="DK48" s="958"/>
      <c r="DL48" s="958"/>
      <c r="DM48" s="955"/>
      <c r="DN48" s="963"/>
      <c r="DO48" s="948"/>
      <c r="DP48" s="950"/>
      <c r="DQ48" s="950"/>
      <c r="DR48" s="949"/>
      <c r="DS48" s="948"/>
      <c r="DT48" s="947"/>
      <c r="DU48" s="357"/>
      <c r="DV48" s="357"/>
      <c r="DW48" s="144"/>
      <c r="DX48" s="29"/>
      <c r="DY48" s="29"/>
      <c r="DZ48" s="29"/>
    </row>
    <row r="49" spans="1:134" ht="117.75" customHeight="1" x14ac:dyDescent="0.25">
      <c r="A49" s="632"/>
      <c r="B49" s="635"/>
      <c r="C49" s="635"/>
      <c r="D49" s="635"/>
      <c r="E49" s="635"/>
      <c r="F49" s="635"/>
      <c r="G49" s="635"/>
      <c r="H49" s="635"/>
      <c r="I49" s="632"/>
      <c r="J49" s="655"/>
      <c r="K49" s="653"/>
      <c r="L49" s="742"/>
      <c r="M49" s="702"/>
      <c r="N49" s="702"/>
      <c r="O49" s="702"/>
      <c r="P49" s="662"/>
      <c r="Q49" s="35">
        <v>3</v>
      </c>
      <c r="R49" s="43" t="s">
        <v>724</v>
      </c>
      <c r="S49" s="22" t="s">
        <v>41</v>
      </c>
      <c r="T49" s="24" t="s">
        <v>41</v>
      </c>
      <c r="U49" s="318">
        <f>IF(T49=CONTROLES!$C$72,CONTROLES!$D$72,CONTROLES!$D$74)</f>
        <v>0</v>
      </c>
      <c r="V49" s="24" t="s">
        <v>275</v>
      </c>
      <c r="W49" s="318">
        <f>IF(V49=CONTROLES!$C$75,CONTROLES!$D$75,CONTROLES!$D$76)</f>
        <v>0.15</v>
      </c>
      <c r="X49" s="24" t="s">
        <v>276</v>
      </c>
      <c r="Y49" s="132" t="str">
        <f>IF(X49=CONTROLES!$C$77,CONTROLES!$D$77,CONTROLES!$D$78)</f>
        <v>-</v>
      </c>
      <c r="Z49" s="24" t="s">
        <v>277</v>
      </c>
      <c r="AA49" s="181" t="str">
        <f>IF(Z49=CONTROLES!$C$79,CONTROLES!$D$79,CONTROLES!$D$80)</f>
        <v>-</v>
      </c>
      <c r="AB49" s="24" t="s">
        <v>278</v>
      </c>
      <c r="AC49" s="181" t="str">
        <f>IF(AB49=CONTROLES!$C$81,CONTROLES!$D$81,CONTROLES!$D$82)</f>
        <v>-</v>
      </c>
      <c r="AD49" s="322">
        <f t="shared" si="19"/>
        <v>0.15</v>
      </c>
      <c r="AE49" s="651"/>
      <c r="AF49" s="24" t="s">
        <v>279</v>
      </c>
      <c r="AG49" s="26">
        <f>IF(AF49=CONTROLES!$C$50,CONTROLES!$D$50,CONTROLES!$D$51)</f>
        <v>15</v>
      </c>
      <c r="AH49" s="27" t="s">
        <v>280</v>
      </c>
      <c r="AI49" s="26">
        <f>IF(AH49=CONTROLES!$C$52,CONTROLES!$D$52,CONTROLES!$D$53)</f>
        <v>15</v>
      </c>
      <c r="AJ49" s="27" t="s">
        <v>281</v>
      </c>
      <c r="AK49" s="26">
        <f>IF(AJ49=CONTROLES!$C$54,CONTROLES!$D$54,CONTROLES!$D$55)</f>
        <v>15</v>
      </c>
      <c r="AL49" s="27" t="s">
        <v>282</v>
      </c>
      <c r="AM49" s="26">
        <f>IF(AL49=CONTROLES!$C$56,CONTROLES!$D$56,CONTROLES!$D$57)</f>
        <v>15</v>
      </c>
      <c r="AN49" s="27" t="s">
        <v>283</v>
      </c>
      <c r="AO49" s="26">
        <f>IF(AN49=CONTROLES!$C$59,CONTROLES!$D$59,CONTROLES!$D$60)</f>
        <v>15</v>
      </c>
      <c r="AP49" s="27" t="s">
        <v>284</v>
      </c>
      <c r="AQ49" s="26">
        <f>IF(AP49=CONTROLES!$C$61,CONTROLES!$D$61,CONTROLES!$D$62)</f>
        <v>15</v>
      </c>
      <c r="AR49" s="27" t="s">
        <v>285</v>
      </c>
      <c r="AS49" s="213">
        <f>IF(AR49=CONTROLES!$C$63,CONTROLES!$D$63,CONTROLES!$D$65)</f>
        <v>10</v>
      </c>
      <c r="AT49" s="214">
        <f t="shared" si="17"/>
        <v>100</v>
      </c>
      <c r="AU49" s="849"/>
      <c r="AV49" s="678"/>
      <c r="AW49" s="665"/>
      <c r="AX49" s="655"/>
      <c r="AY49" s="702"/>
      <c r="AZ49" s="665"/>
      <c r="BA49" s="657"/>
      <c r="BB49" s="662"/>
      <c r="BC49" s="742"/>
      <c r="BD49" s="635"/>
      <c r="BE49" s="635"/>
      <c r="BF49" s="635"/>
      <c r="BG49" s="846"/>
      <c r="BH49" s="846"/>
      <c r="BI49" s="635"/>
      <c r="BJ49" s="635"/>
      <c r="BK49" s="653"/>
      <c r="BL49" s="228" t="s">
        <v>315</v>
      </c>
      <c r="BM49" s="152" t="s">
        <v>725</v>
      </c>
      <c r="BN49" s="151" t="s">
        <v>726</v>
      </c>
      <c r="BO49" s="462" t="s">
        <v>326</v>
      </c>
      <c r="BP49" s="462" t="s">
        <v>326</v>
      </c>
      <c r="BQ49" s="462" t="s">
        <v>326</v>
      </c>
      <c r="BR49" s="53" t="s">
        <v>314</v>
      </c>
      <c r="BS49" s="229" t="s">
        <v>326</v>
      </c>
      <c r="BT49" s="229" t="s">
        <v>326</v>
      </c>
      <c r="BU49" s="215">
        <v>45805</v>
      </c>
      <c r="BV49" s="35" t="s">
        <v>291</v>
      </c>
      <c r="BW49" s="26" t="s">
        <v>422</v>
      </c>
      <c r="BX49" s="26" t="s">
        <v>299</v>
      </c>
      <c r="BY49" s="35" t="s">
        <v>297</v>
      </c>
      <c r="BZ49" s="35" t="s">
        <v>301</v>
      </c>
      <c r="CA49" s="35" t="s">
        <v>296</v>
      </c>
      <c r="CB49" s="29"/>
      <c r="CC49" s="29"/>
      <c r="CD49" s="29"/>
      <c r="CE49" s="29"/>
      <c r="CF49" s="29"/>
      <c r="CG49" s="29"/>
      <c r="CH49" s="355"/>
      <c r="CI49" s="465" t="s">
        <v>315</v>
      </c>
      <c r="CJ49" s="466" t="s">
        <v>727</v>
      </c>
      <c r="CK49" s="466" t="s">
        <v>728</v>
      </c>
      <c r="CL49" s="466" t="s">
        <v>712</v>
      </c>
      <c r="CM49" s="194" t="s">
        <v>367</v>
      </c>
      <c r="CN49" s="194" t="s">
        <v>367</v>
      </c>
      <c r="CO49" s="467" t="s">
        <v>296</v>
      </c>
      <c r="CP49" s="194" t="s">
        <v>297</v>
      </c>
      <c r="CQ49" s="53" t="s">
        <v>297</v>
      </c>
      <c r="CR49" s="886"/>
      <c r="CS49" s="886"/>
      <c r="CT49" s="886"/>
      <c r="CU49" s="886"/>
      <c r="CV49" s="886"/>
      <c r="CW49" s="886"/>
      <c r="CX49" s="886"/>
      <c r="CY49" s="358"/>
      <c r="CZ49" s="358"/>
      <c r="DA49" s="358"/>
      <c r="DB49" s="358"/>
      <c r="DC49" s="358"/>
      <c r="DD49" s="358"/>
      <c r="DE49" s="361" t="s">
        <v>315</v>
      </c>
      <c r="DF49" s="43" t="s">
        <v>729</v>
      </c>
      <c r="DG49" s="363" t="s">
        <v>730</v>
      </c>
      <c r="DH49" s="229"/>
      <c r="DI49" s="962"/>
      <c r="DJ49" s="959"/>
      <c r="DK49" s="959"/>
      <c r="DL49" s="959"/>
      <c r="DM49" s="956"/>
      <c r="DN49" s="953"/>
      <c r="DO49" s="948"/>
      <c r="DP49" s="950"/>
      <c r="DQ49" s="950"/>
      <c r="DR49" s="949"/>
      <c r="DS49" s="948"/>
      <c r="DT49" s="947"/>
      <c r="DU49" s="357"/>
      <c r="DV49" s="357"/>
      <c r="DW49" s="144"/>
      <c r="DX49" s="29"/>
      <c r="DY49" s="29"/>
      <c r="DZ49" s="29"/>
    </row>
    <row r="50" spans="1:134" ht="67.5" customHeight="1" x14ac:dyDescent="0.25">
      <c r="A50" s="630">
        <v>18</v>
      </c>
      <c r="B50" s="633" t="s">
        <v>91</v>
      </c>
      <c r="C50" s="633" t="str">
        <f>VLOOKUP(B50,FORMULAS!$A$30:$C$52,2,0)</f>
        <v>Coordinar la adquisición de los bienes y servicios necesarios en la Caja de la Vivienda Popular, según la normatividad contractual legal vigente.</v>
      </c>
      <c r="D50" s="633" t="str">
        <f>VLOOKUP(B50,FORMULAS!$A$30:$C$52,3,0)</f>
        <v xml:space="preserve">Director Jurídico </v>
      </c>
      <c r="E50" s="743" t="s">
        <v>18</v>
      </c>
      <c r="F50" s="743" t="s">
        <v>731</v>
      </c>
      <c r="G50" s="743" t="s">
        <v>732</v>
      </c>
      <c r="H50" s="743" t="s">
        <v>733</v>
      </c>
      <c r="I50" s="783">
        <v>350</v>
      </c>
      <c r="J50" s="654" t="str">
        <f>VLOOKUP(K50,'Tabla probabilidad'!$D$3:$E$8,2,0)</f>
        <v>Media</v>
      </c>
      <c r="K50" s="652">
        <v>0.6</v>
      </c>
      <c r="L50" s="741" t="s">
        <v>36</v>
      </c>
      <c r="M50" s="700" t="str">
        <f>VLOOKUP(L50,'Tabla Impacto'!$D$3:$F$8,3,0)</f>
        <v>Moderado</v>
      </c>
      <c r="N50" s="700">
        <f>VLOOKUP(L50,'Tabla Impacto'!$D$3:$F$8,2,0)</f>
        <v>0.6</v>
      </c>
      <c r="O50" s="656" t="str">
        <f>CONCATENATE(M50,J50)</f>
        <v>ModeradoMedia</v>
      </c>
      <c r="P50" s="668" t="str">
        <f>VLOOKUP(O50,FORMULAS!$K$17:$L$42,2,0)</f>
        <v>Moderado</v>
      </c>
      <c r="Q50" s="41">
        <v>1</v>
      </c>
      <c r="R50" s="34" t="s">
        <v>734</v>
      </c>
      <c r="S50" s="22" t="s">
        <v>40</v>
      </c>
      <c r="T50" s="24" t="s">
        <v>40</v>
      </c>
      <c r="U50" s="318">
        <f>IF(T50=CONTROLES!$C$72,CONTROLES!$D$72,CONTROLES!$D$74)</f>
        <v>0.25</v>
      </c>
      <c r="V50" s="24" t="s">
        <v>275</v>
      </c>
      <c r="W50" s="318">
        <f>IF(V50=CONTROLES!$C$75,CONTROLES!$D$75,CONTROLES!$D$76)</f>
        <v>0.15</v>
      </c>
      <c r="X50" s="48" t="s">
        <v>276</v>
      </c>
      <c r="Y50" s="132" t="str">
        <f>IF(X50=CONTROLES!$C$77,CONTROLES!$D$77,CONTROLES!$D$78)</f>
        <v>-</v>
      </c>
      <c r="Z50" s="24" t="s">
        <v>277</v>
      </c>
      <c r="AA50" s="181" t="str">
        <f>IF(Z50=CONTROLES!$C$79,CONTROLES!$D$79,CONTROLES!$D$80)</f>
        <v>-</v>
      </c>
      <c r="AB50" s="24" t="s">
        <v>278</v>
      </c>
      <c r="AC50" s="181" t="str">
        <f>IF(AB50=CONTROLES!$C$81,CONTROLES!$D$81,CONTROLES!$D$82)</f>
        <v>-</v>
      </c>
      <c r="AD50" s="322">
        <f t="shared" si="19"/>
        <v>0.4</v>
      </c>
      <c r="AE50" s="649">
        <f>AVERAGE(AD50:AD52)</f>
        <v>0.40000000000000008</v>
      </c>
      <c r="AF50" s="24" t="s">
        <v>279</v>
      </c>
      <c r="AG50" s="26">
        <f>IF(AF50=CONTROLES!$C$50,CONTROLES!$D$50,CONTROLES!$D$51)</f>
        <v>15</v>
      </c>
      <c r="AH50" s="27" t="s">
        <v>280</v>
      </c>
      <c r="AI50" s="26">
        <f>IF(AH50=CONTROLES!$C$52,CONTROLES!$D$52,CONTROLES!$D$53)</f>
        <v>15</v>
      </c>
      <c r="AJ50" s="27" t="s">
        <v>281</v>
      </c>
      <c r="AK50" s="26">
        <f>IF(AJ50=CONTROLES!$C$54,CONTROLES!$D$54,CONTROLES!$D$55)</f>
        <v>15</v>
      </c>
      <c r="AL50" s="27" t="s">
        <v>282</v>
      </c>
      <c r="AM50" s="26">
        <f>IF(AL50=CONTROLES!$C$56,CONTROLES!$D$56,CONTROLES!$D$57)</f>
        <v>15</v>
      </c>
      <c r="AN50" s="27" t="s">
        <v>283</v>
      </c>
      <c r="AO50" s="26">
        <f>IF(AN50=CONTROLES!$C$59,CONTROLES!$D$59,CONTROLES!$D$60)</f>
        <v>15</v>
      </c>
      <c r="AP50" s="27" t="s">
        <v>284</v>
      </c>
      <c r="AQ50" s="26">
        <f>IF(AP50=CONTROLES!$C$61,CONTROLES!$D$61,CONTROLES!$D$62)</f>
        <v>15</v>
      </c>
      <c r="AR50" s="27" t="s">
        <v>285</v>
      </c>
      <c r="AS50" s="213">
        <f>IF(AR50=CONTROLES!$C$63,CONTROLES!$D$63,CONTROLES!$D$65)</f>
        <v>10</v>
      </c>
      <c r="AT50" s="316">
        <f t="shared" ref="AT50" si="20">AG50+AI50+AK50+AM50+AO50+AQ50+AS50</f>
        <v>100</v>
      </c>
      <c r="AU50" s="688">
        <f>(AT50+AT51+AT52)/3</f>
        <v>100</v>
      </c>
      <c r="AV50" s="677" t="str">
        <f>IF(ISERROR(AT50)=TRUE,"",IF(AND(AT50&lt;=85),"Débil",IF(AND(AT50&gt;=85.01,AT50&lt;=95),"Moderado",IF(AND(AT50&gt;=95.1,AT50&lt;=100),"Fuerte",""))))</f>
        <v>Fuerte</v>
      </c>
      <c r="AW50" s="672">
        <f>(K50-(K50*AE50))</f>
        <v>0.35999999999999993</v>
      </c>
      <c r="AX50" s="654" t="str">
        <f>VLOOKUP(AW50,'Tabla probabilidad'!$D$16:$F$20,3,TRUE)</f>
        <v>Baja</v>
      </c>
      <c r="AY50" s="700" t="str">
        <f>VLOOKUP(L50,'Tabla Impacto'!$D$3:$F$8,3,0)</f>
        <v>Moderado</v>
      </c>
      <c r="AZ50" s="672">
        <f>+N50</f>
        <v>0.6</v>
      </c>
      <c r="BA50" s="656" t="str">
        <f>CONCATENATE(AY50,AX50)</f>
        <v>ModeradoBaja</v>
      </c>
      <c r="BB50" s="668" t="str">
        <f>VLOOKUP(BA50,FORMULAS!$K$17:$L$42,2,43)</f>
        <v>Moderado</v>
      </c>
      <c r="BC50" s="652" t="s">
        <v>51</v>
      </c>
      <c r="BD50" s="847" t="s">
        <v>735</v>
      </c>
      <c r="BE50" s="847" t="s">
        <v>658</v>
      </c>
      <c r="BF50" s="850" t="s">
        <v>110</v>
      </c>
      <c r="BG50" s="853">
        <v>45659</v>
      </c>
      <c r="BH50" s="853">
        <v>46022</v>
      </c>
      <c r="BI50" s="847" t="s">
        <v>736</v>
      </c>
      <c r="BJ50" s="639" t="s">
        <v>737</v>
      </c>
      <c r="BK50" s="642" t="s">
        <v>290</v>
      </c>
      <c r="BL50" s="645" t="s">
        <v>315</v>
      </c>
      <c r="BM50" s="930" t="s">
        <v>738</v>
      </c>
      <c r="BN50" s="645" t="s">
        <v>739</v>
      </c>
      <c r="BO50" s="645" t="s">
        <v>740</v>
      </c>
      <c r="BP50" s="645">
        <f>+(1)</f>
        <v>1</v>
      </c>
      <c r="BQ50" s="645" t="s">
        <v>741</v>
      </c>
      <c r="BR50" s="645" t="s">
        <v>314</v>
      </c>
      <c r="BS50" s="645" t="s">
        <v>383</v>
      </c>
      <c r="BT50" s="645" t="s">
        <v>383</v>
      </c>
      <c r="BU50" s="716">
        <v>45805</v>
      </c>
      <c r="BV50" s="630" t="s">
        <v>291</v>
      </c>
      <c r="BW50" s="633" t="s">
        <v>422</v>
      </c>
      <c r="BX50" s="633" t="s">
        <v>299</v>
      </c>
      <c r="BY50" s="630" t="s">
        <v>297</v>
      </c>
      <c r="BZ50" s="630" t="s">
        <v>301</v>
      </c>
      <c r="CA50" s="630" t="s">
        <v>296</v>
      </c>
      <c r="CB50" s="642"/>
      <c r="CC50" s="642"/>
      <c r="CD50" s="642"/>
      <c r="CE50" s="642"/>
      <c r="CF50" s="642"/>
      <c r="CG50" s="642"/>
      <c r="CH50" s="293"/>
      <c r="CI50" s="926" t="s">
        <v>315</v>
      </c>
      <c r="CJ50" s="925" t="s">
        <v>742</v>
      </c>
      <c r="CK50" s="924" t="s">
        <v>743</v>
      </c>
      <c r="CL50" s="925" t="s">
        <v>742</v>
      </c>
      <c r="CM50" s="924">
        <f t="shared" ref="CM50" si="21">+(1/1)</f>
        <v>1</v>
      </c>
      <c r="CN50" s="924" t="s">
        <v>743</v>
      </c>
      <c r="CO50" s="921" t="s">
        <v>314</v>
      </c>
      <c r="CP50" s="918" t="s">
        <v>383</v>
      </c>
      <c r="CQ50" s="907" t="s">
        <v>383</v>
      </c>
      <c r="CR50" s="898">
        <v>45947</v>
      </c>
      <c r="CS50" s="898" t="s">
        <v>291</v>
      </c>
      <c r="CT50" s="898" t="s">
        <v>407</v>
      </c>
      <c r="CU50" s="898" t="s">
        <v>408</v>
      </c>
      <c r="CV50" s="898" t="s">
        <v>407</v>
      </c>
      <c r="CW50" s="898" t="s">
        <v>407</v>
      </c>
      <c r="CX50" s="898" t="s">
        <v>407</v>
      </c>
      <c r="CY50" s="358"/>
      <c r="CZ50" s="358"/>
      <c r="DA50" s="358"/>
      <c r="DB50" s="358"/>
      <c r="DC50" s="358"/>
      <c r="DD50" s="358"/>
      <c r="DE50" s="937" t="s">
        <v>291</v>
      </c>
      <c r="DF50" s="940" t="s">
        <v>744</v>
      </c>
      <c r="DG50" s="943" t="s">
        <v>745</v>
      </c>
      <c r="DH50" s="943">
        <v>1</v>
      </c>
      <c r="DI50" s="943" t="s">
        <v>745</v>
      </c>
      <c r="DJ50" s="946" t="s">
        <v>296</v>
      </c>
      <c r="DK50" s="946" t="s">
        <v>326</v>
      </c>
      <c r="DL50" s="946" t="s">
        <v>326</v>
      </c>
      <c r="DM50" s="946" t="s">
        <v>326</v>
      </c>
      <c r="DN50" s="952">
        <v>45673</v>
      </c>
      <c r="DO50" s="948" t="s">
        <v>315</v>
      </c>
      <c r="DP50" s="950" t="s">
        <v>409</v>
      </c>
      <c r="DQ50" s="950" t="s">
        <v>501</v>
      </c>
      <c r="DR50" s="949">
        <v>1</v>
      </c>
      <c r="DS50" s="948" t="s">
        <v>318</v>
      </c>
      <c r="DT50" s="947" t="s">
        <v>314</v>
      </c>
      <c r="DU50" s="366"/>
      <c r="DV50" s="366"/>
      <c r="DW50" s="126"/>
      <c r="DX50" s="127"/>
      <c r="DY50" s="127"/>
      <c r="DZ50" s="127"/>
      <c r="EA50" s="128"/>
      <c r="EB50" s="128"/>
      <c r="EC50" s="128"/>
      <c r="ED50" s="128"/>
    </row>
    <row r="51" spans="1:134" ht="102" customHeight="1" x14ac:dyDescent="0.25">
      <c r="A51" s="631"/>
      <c r="B51" s="634"/>
      <c r="C51" s="634"/>
      <c r="D51" s="634"/>
      <c r="E51" s="749"/>
      <c r="F51" s="749"/>
      <c r="G51" s="749"/>
      <c r="H51" s="749"/>
      <c r="I51" s="784"/>
      <c r="J51" s="671"/>
      <c r="K51" s="667"/>
      <c r="L51" s="818"/>
      <c r="M51" s="701"/>
      <c r="N51" s="701"/>
      <c r="O51" s="670"/>
      <c r="P51" s="669"/>
      <c r="Q51" s="41">
        <v>2</v>
      </c>
      <c r="R51" s="34" t="s">
        <v>746</v>
      </c>
      <c r="S51" s="22" t="s">
        <v>40</v>
      </c>
      <c r="T51" s="24" t="s">
        <v>40</v>
      </c>
      <c r="U51" s="318">
        <f>IF(T51=CONTROLES!$C$72,CONTROLES!$D$72,CONTROLES!$D$74)</f>
        <v>0.25</v>
      </c>
      <c r="V51" s="24" t="s">
        <v>275</v>
      </c>
      <c r="W51" s="318">
        <f>IF(V51=CONTROLES!$C$75,CONTROLES!$D$75,CONTROLES!$D$76)</f>
        <v>0.15</v>
      </c>
      <c r="X51" s="48" t="s">
        <v>276</v>
      </c>
      <c r="Y51" s="132" t="str">
        <f>IF(X51=CONTROLES!$C$77,CONTROLES!$D$77,CONTROLES!$D$78)</f>
        <v>-</v>
      </c>
      <c r="Z51" s="24" t="s">
        <v>277</v>
      </c>
      <c r="AA51" s="181" t="str">
        <f>IF(Z51=CONTROLES!$C$79,CONTROLES!$D$79,CONTROLES!$D$80)</f>
        <v>-</v>
      </c>
      <c r="AB51" s="24" t="s">
        <v>278</v>
      </c>
      <c r="AC51" s="181" t="str">
        <f>IF(AB51=CONTROLES!$C$81,CONTROLES!$D$81,CONTROLES!$D$82)</f>
        <v>-</v>
      </c>
      <c r="AD51" s="322">
        <f t="shared" si="19"/>
        <v>0.4</v>
      </c>
      <c r="AE51" s="650"/>
      <c r="AF51" s="24" t="s">
        <v>279</v>
      </c>
      <c r="AG51" s="26">
        <f>IF(AF51=CONTROLES!$C$50,CONTROLES!$D$50,CONTROLES!$D$51)</f>
        <v>15</v>
      </c>
      <c r="AH51" s="27" t="s">
        <v>280</v>
      </c>
      <c r="AI51" s="26">
        <f>IF(AH51=CONTROLES!$C$52,CONTROLES!$D$52,CONTROLES!$D$53)</f>
        <v>15</v>
      </c>
      <c r="AJ51" s="27" t="s">
        <v>281</v>
      </c>
      <c r="AK51" s="26">
        <f>IF(AJ51=CONTROLES!$C$54,CONTROLES!$D$54,CONTROLES!$D$55)</f>
        <v>15</v>
      </c>
      <c r="AL51" s="27" t="s">
        <v>282</v>
      </c>
      <c r="AM51" s="26">
        <f>IF(AL51=CONTROLES!$C$56,CONTROLES!$D$56,CONTROLES!$D$57)</f>
        <v>15</v>
      </c>
      <c r="AN51" s="27" t="s">
        <v>283</v>
      </c>
      <c r="AO51" s="26">
        <f>IF(AN51=CONTROLES!$C$59,CONTROLES!$D$59,CONTROLES!$D$60)</f>
        <v>15</v>
      </c>
      <c r="AP51" s="27" t="s">
        <v>284</v>
      </c>
      <c r="AQ51" s="26">
        <f>IF(AP51=CONTROLES!$C$61,CONTROLES!$D$61,CONTROLES!$D$62)</f>
        <v>15</v>
      </c>
      <c r="AR51" s="27" t="s">
        <v>285</v>
      </c>
      <c r="AS51" s="213">
        <f>IF(AR51=CONTROLES!$C$63,CONTROLES!$D$63,CONTROLES!$D$65)</f>
        <v>10</v>
      </c>
      <c r="AT51" s="214">
        <f t="shared" ref="AT51" si="22">AG51+AI51+AK51+AM51+AO51+AQ51+AS51</f>
        <v>100</v>
      </c>
      <c r="AU51" s="849"/>
      <c r="AV51" s="680"/>
      <c r="AW51" s="673"/>
      <c r="AX51" s="671"/>
      <c r="AY51" s="701"/>
      <c r="AZ51" s="673"/>
      <c r="BA51" s="670"/>
      <c r="BB51" s="669"/>
      <c r="BC51" s="667"/>
      <c r="BD51" s="618"/>
      <c r="BE51" s="618"/>
      <c r="BF51" s="851"/>
      <c r="BG51" s="854"/>
      <c r="BH51" s="854"/>
      <c r="BI51" s="618"/>
      <c r="BJ51" s="640"/>
      <c r="BK51" s="643"/>
      <c r="BL51" s="646"/>
      <c r="BM51" s="931"/>
      <c r="BN51" s="646"/>
      <c r="BO51" s="646"/>
      <c r="BP51" s="646"/>
      <c r="BQ51" s="646"/>
      <c r="BR51" s="646"/>
      <c r="BS51" s="646"/>
      <c r="BT51" s="646"/>
      <c r="BU51" s="717"/>
      <c r="BV51" s="631"/>
      <c r="BW51" s="634" t="s">
        <v>422</v>
      </c>
      <c r="BX51" s="634" t="s">
        <v>299</v>
      </c>
      <c r="BY51" s="631" t="s">
        <v>297</v>
      </c>
      <c r="BZ51" s="631" t="s">
        <v>301</v>
      </c>
      <c r="CA51" s="631" t="s">
        <v>296</v>
      </c>
      <c r="CB51" s="643"/>
      <c r="CC51" s="643"/>
      <c r="CD51" s="643"/>
      <c r="CE51" s="643"/>
      <c r="CF51" s="643"/>
      <c r="CG51" s="643"/>
      <c r="CH51" s="293"/>
      <c r="CI51" s="926"/>
      <c r="CJ51" s="925"/>
      <c r="CK51" s="924"/>
      <c r="CL51" s="925"/>
      <c r="CM51" s="924"/>
      <c r="CN51" s="924"/>
      <c r="CO51" s="922"/>
      <c r="CP51" s="919"/>
      <c r="CQ51" s="908"/>
      <c r="CR51" s="906"/>
      <c r="CS51" s="906" t="s">
        <v>291</v>
      </c>
      <c r="CT51" s="906" t="s">
        <v>407</v>
      </c>
      <c r="CU51" s="906" t="s">
        <v>408</v>
      </c>
      <c r="CV51" s="906" t="s">
        <v>407</v>
      </c>
      <c r="CW51" s="906" t="s">
        <v>407</v>
      </c>
      <c r="CX51" s="906" t="s">
        <v>407</v>
      </c>
      <c r="CY51" s="358"/>
      <c r="CZ51" s="358"/>
      <c r="DA51" s="358"/>
      <c r="DB51" s="358"/>
      <c r="DC51" s="358"/>
      <c r="DD51" s="358"/>
      <c r="DE51" s="938"/>
      <c r="DF51" s="941"/>
      <c r="DG51" s="944"/>
      <c r="DH51" s="944"/>
      <c r="DI51" s="944"/>
      <c r="DJ51" s="944"/>
      <c r="DK51" s="944"/>
      <c r="DL51" s="944"/>
      <c r="DM51" s="944"/>
      <c r="DN51" s="963"/>
      <c r="DO51" s="948"/>
      <c r="DP51" s="950"/>
      <c r="DQ51" s="950"/>
      <c r="DR51" s="949"/>
      <c r="DS51" s="948"/>
      <c r="DT51" s="947"/>
      <c r="DU51" s="366"/>
      <c r="DV51" s="366"/>
      <c r="DW51" s="126"/>
      <c r="DX51" s="127"/>
      <c r="DY51" s="127"/>
      <c r="DZ51" s="127"/>
      <c r="EA51" s="128"/>
      <c r="EB51" s="128"/>
      <c r="EC51" s="128"/>
      <c r="ED51" s="128"/>
    </row>
    <row r="52" spans="1:134" ht="63" customHeight="1" x14ac:dyDescent="0.25">
      <c r="A52" s="631"/>
      <c r="B52" s="634"/>
      <c r="C52" s="634"/>
      <c r="D52" s="634"/>
      <c r="E52" s="749"/>
      <c r="F52" s="749"/>
      <c r="G52" s="749"/>
      <c r="H52" s="749"/>
      <c r="I52" s="784"/>
      <c r="J52" s="671"/>
      <c r="K52" s="653"/>
      <c r="L52" s="742"/>
      <c r="M52" s="701"/>
      <c r="N52" s="702"/>
      <c r="O52" s="657"/>
      <c r="P52" s="669"/>
      <c r="Q52" s="41">
        <v>3</v>
      </c>
      <c r="R52" s="34" t="s">
        <v>747</v>
      </c>
      <c r="S52" s="22" t="s">
        <v>40</v>
      </c>
      <c r="T52" s="24" t="s">
        <v>40</v>
      </c>
      <c r="U52" s="318">
        <f>IF(T52=CONTROLES!$C$72,CONTROLES!$D$72,CONTROLES!$D$74)</f>
        <v>0.25</v>
      </c>
      <c r="V52" s="24" t="s">
        <v>275</v>
      </c>
      <c r="W52" s="318">
        <f>IF(V52=CONTROLES!$C$75,CONTROLES!$D$75,CONTROLES!$D$76)</f>
        <v>0.15</v>
      </c>
      <c r="X52" s="48" t="s">
        <v>276</v>
      </c>
      <c r="Y52" s="132" t="str">
        <f>IF(X52=CONTROLES!$C$77,CONTROLES!$D$77,CONTROLES!$D$78)</f>
        <v>-</v>
      </c>
      <c r="Z52" s="24" t="s">
        <v>277</v>
      </c>
      <c r="AA52" s="181" t="str">
        <f>IF(Z52=CONTROLES!$C$79,CONTROLES!$D$79,CONTROLES!$D$80)</f>
        <v>-</v>
      </c>
      <c r="AB52" s="24" t="s">
        <v>278</v>
      </c>
      <c r="AC52" s="181" t="str">
        <f>IF(AB52=CONTROLES!$C$81,CONTROLES!$D$81,CONTROLES!$D$82)</f>
        <v>-</v>
      </c>
      <c r="AD52" s="322">
        <f t="shared" si="19"/>
        <v>0.4</v>
      </c>
      <c r="AE52" s="651"/>
      <c r="AF52" s="24" t="s">
        <v>279</v>
      </c>
      <c r="AG52" s="26">
        <f>IF(AF52=CONTROLES!$C$50,CONTROLES!$D$50,CONTROLES!$D$51)</f>
        <v>15</v>
      </c>
      <c r="AH52" s="27" t="s">
        <v>280</v>
      </c>
      <c r="AI52" s="26">
        <f>IF(AH52=CONTROLES!$C$52,CONTROLES!$D$52,CONTROLES!$D$53)</f>
        <v>15</v>
      </c>
      <c r="AJ52" s="27" t="s">
        <v>281</v>
      </c>
      <c r="AK52" s="26">
        <f>IF(AJ52=CONTROLES!$C$54,CONTROLES!$D$54,CONTROLES!$D$55)</f>
        <v>15</v>
      </c>
      <c r="AL52" s="27" t="s">
        <v>282</v>
      </c>
      <c r="AM52" s="26">
        <f>IF(AL52=CONTROLES!$C$56,CONTROLES!$D$56,CONTROLES!$D$57)</f>
        <v>15</v>
      </c>
      <c r="AN52" s="27" t="s">
        <v>283</v>
      </c>
      <c r="AO52" s="26">
        <f>IF(AN52=CONTROLES!$C$59,CONTROLES!$D$59,CONTROLES!$D$60)</f>
        <v>15</v>
      </c>
      <c r="AP52" s="27" t="s">
        <v>284</v>
      </c>
      <c r="AQ52" s="26">
        <f>IF(AP52=CONTROLES!$C$61,CONTROLES!$D$61,CONTROLES!$D$62)</f>
        <v>15</v>
      </c>
      <c r="AR52" s="27" t="s">
        <v>285</v>
      </c>
      <c r="AS52" s="213">
        <f>IF(AR52=CONTROLES!$C$63,CONTROLES!$D$63,CONTROLES!$D$65)</f>
        <v>10</v>
      </c>
      <c r="AT52" s="214">
        <f t="shared" ref="AT52:AT53" si="23">AG52+AI52+AK52+AM52+AO52+AQ52+AS52</f>
        <v>100</v>
      </c>
      <c r="AU52" s="689"/>
      <c r="AV52" s="848"/>
      <c r="AW52" s="665"/>
      <c r="AX52" s="655"/>
      <c r="AY52" s="701"/>
      <c r="AZ52" s="665"/>
      <c r="BA52" s="657"/>
      <c r="BB52" s="662"/>
      <c r="BC52" s="653"/>
      <c r="BD52" s="826"/>
      <c r="BE52" s="826"/>
      <c r="BF52" s="852"/>
      <c r="BG52" s="855"/>
      <c r="BH52" s="855"/>
      <c r="BI52" s="826"/>
      <c r="BJ52" s="641"/>
      <c r="BK52" s="644"/>
      <c r="BL52" s="647"/>
      <c r="BM52" s="932"/>
      <c r="BN52" s="647"/>
      <c r="BO52" s="647"/>
      <c r="BP52" s="647"/>
      <c r="BQ52" s="647"/>
      <c r="BR52" s="647"/>
      <c r="BS52" s="647"/>
      <c r="BT52" s="647"/>
      <c r="BU52" s="718"/>
      <c r="BV52" s="632"/>
      <c r="BW52" s="635" t="s">
        <v>422</v>
      </c>
      <c r="BX52" s="635" t="s">
        <v>299</v>
      </c>
      <c r="BY52" s="632" t="s">
        <v>297</v>
      </c>
      <c r="BZ52" s="632" t="s">
        <v>301</v>
      </c>
      <c r="CA52" s="632" t="s">
        <v>296</v>
      </c>
      <c r="CB52" s="644"/>
      <c r="CC52" s="644"/>
      <c r="CD52" s="644"/>
      <c r="CE52" s="644"/>
      <c r="CF52" s="644"/>
      <c r="CG52" s="644"/>
      <c r="CH52" s="293"/>
      <c r="CI52" s="926"/>
      <c r="CJ52" s="925"/>
      <c r="CK52" s="924"/>
      <c r="CL52" s="925"/>
      <c r="CM52" s="924"/>
      <c r="CN52" s="924"/>
      <c r="CO52" s="923"/>
      <c r="CP52" s="920"/>
      <c r="CQ52" s="909"/>
      <c r="CR52" s="899"/>
      <c r="CS52" s="899" t="s">
        <v>291</v>
      </c>
      <c r="CT52" s="899" t="s">
        <v>407</v>
      </c>
      <c r="CU52" s="899" t="s">
        <v>408</v>
      </c>
      <c r="CV52" s="899" t="s">
        <v>407</v>
      </c>
      <c r="CW52" s="899" t="s">
        <v>407</v>
      </c>
      <c r="CX52" s="899" t="s">
        <v>407</v>
      </c>
      <c r="CY52" s="358"/>
      <c r="CZ52" s="358"/>
      <c r="DA52" s="358"/>
      <c r="DB52" s="358"/>
      <c r="DC52" s="358"/>
      <c r="DD52" s="358"/>
      <c r="DE52" s="939"/>
      <c r="DF52" s="942"/>
      <c r="DG52" s="945"/>
      <c r="DH52" s="945"/>
      <c r="DI52" s="945"/>
      <c r="DJ52" s="945"/>
      <c r="DK52" s="945"/>
      <c r="DL52" s="945"/>
      <c r="DM52" s="945"/>
      <c r="DN52" s="953"/>
      <c r="DO52" s="948"/>
      <c r="DP52" s="950"/>
      <c r="DQ52" s="950"/>
      <c r="DR52" s="949"/>
      <c r="DS52" s="948"/>
      <c r="DT52" s="947"/>
      <c r="DU52" s="366"/>
      <c r="DV52" s="366"/>
      <c r="DW52" s="126"/>
      <c r="DX52" s="127"/>
      <c r="DY52" s="127"/>
      <c r="DZ52" s="127"/>
      <c r="EA52" s="128"/>
      <c r="EB52" s="128"/>
      <c r="EC52" s="128"/>
      <c r="ED52" s="128"/>
    </row>
    <row r="53" spans="1:134" ht="223.5" customHeight="1" x14ac:dyDescent="0.25">
      <c r="A53" s="114">
        <v>19</v>
      </c>
      <c r="B53" s="138" t="s">
        <v>91</v>
      </c>
      <c r="C53" s="138" t="str">
        <f>VLOOKUP(B53,FORMULAS!$A$30:$C$52,2,0)</f>
        <v>Coordinar la adquisición de los bienes y servicios necesarios en la Caja de la Vivienda Popular, según la normatividad contractual legal vigente.</v>
      </c>
      <c r="D53" s="138" t="str">
        <f>VLOOKUP(B53,FORMULAS!$A$30:$C$52,3,0)</f>
        <v xml:space="preserve">Director Jurídico </v>
      </c>
      <c r="E53" s="31" t="s">
        <v>18</v>
      </c>
      <c r="F53" s="138" t="s">
        <v>748</v>
      </c>
      <c r="G53" s="138" t="s">
        <v>749</v>
      </c>
      <c r="H53" s="138" t="s">
        <v>750</v>
      </c>
      <c r="I53" s="30">
        <v>350</v>
      </c>
      <c r="J53" s="32" t="str">
        <f>VLOOKUP(K53,'Tabla probabilidad'!$D$3:$E$8,2,0)</f>
        <v>Media</v>
      </c>
      <c r="K53" s="40">
        <v>0.6</v>
      </c>
      <c r="L53" s="37" t="s">
        <v>36</v>
      </c>
      <c r="M53" s="139" t="str">
        <f>VLOOKUP(L53,'Tabla Impacto'!$D$3:$F$8,3,0)</f>
        <v>Moderado</v>
      </c>
      <c r="N53" s="38">
        <f>VLOOKUP(L53,'Tabla Impacto'!$D$3:$F$8,2,0)</f>
        <v>0.6</v>
      </c>
      <c r="O53" s="46" t="str">
        <f>CONCATENATE(M53,J53)</f>
        <v>ModeradoMedia</v>
      </c>
      <c r="P53" s="33" t="str">
        <f>VLOOKUP(O53,FORMULAS!$K$17:$L$42,2,0)</f>
        <v>Moderado</v>
      </c>
      <c r="Q53" s="41">
        <v>1</v>
      </c>
      <c r="R53" s="34" t="s">
        <v>751</v>
      </c>
      <c r="S53" s="22" t="s">
        <v>40</v>
      </c>
      <c r="T53" s="24" t="s">
        <v>40</v>
      </c>
      <c r="U53" s="318">
        <f>IF(T53=CONTROLES!$C$72,CONTROLES!$D$72,CONTROLES!$D$74)</f>
        <v>0.25</v>
      </c>
      <c r="V53" s="24" t="s">
        <v>275</v>
      </c>
      <c r="W53" s="318">
        <f>IF(V53=CONTROLES!$C$75,CONTROLES!$D$75,CONTROLES!$D$76)</f>
        <v>0.15</v>
      </c>
      <c r="X53" s="48" t="s">
        <v>276</v>
      </c>
      <c r="Y53" s="132" t="str">
        <f>IF(X53=CONTROLES!$C$77,CONTROLES!$D$77,CONTROLES!$D$78)</f>
        <v>-</v>
      </c>
      <c r="Z53" s="24" t="s">
        <v>277</v>
      </c>
      <c r="AA53" s="181" t="str">
        <f>IF(Z53=CONTROLES!$C$79,CONTROLES!$D$79,CONTROLES!$D$80)</f>
        <v>-</v>
      </c>
      <c r="AB53" s="24" t="s">
        <v>278</v>
      </c>
      <c r="AC53" s="181" t="str">
        <f>IF(AB53=CONTROLES!$C$81,CONTROLES!$D$81,CONTROLES!$D$82)</f>
        <v>-</v>
      </c>
      <c r="AD53" s="322">
        <f t="shared" si="19"/>
        <v>0.4</v>
      </c>
      <c r="AE53" s="322">
        <f>+AD53</f>
        <v>0.4</v>
      </c>
      <c r="AF53" s="24" t="s">
        <v>279</v>
      </c>
      <c r="AG53" s="26">
        <f>IF(AF53=CONTROLES!$C$50,CONTROLES!$D$50,CONTROLES!$D$51)</f>
        <v>15</v>
      </c>
      <c r="AH53" s="27" t="s">
        <v>280</v>
      </c>
      <c r="AI53" s="26">
        <f>IF(AH53=CONTROLES!$C$52,CONTROLES!$D$52,CONTROLES!$D$53)</f>
        <v>15</v>
      </c>
      <c r="AJ53" s="27" t="s">
        <v>281</v>
      </c>
      <c r="AK53" s="26">
        <f>IF(AJ53=CONTROLES!$C$54,CONTROLES!$D$54,CONTROLES!$D$55)</f>
        <v>15</v>
      </c>
      <c r="AL53" s="27" t="s">
        <v>282</v>
      </c>
      <c r="AM53" s="26">
        <f>IF(AL53=CONTROLES!$C$56,CONTROLES!$D$56,CONTROLES!$D$57)</f>
        <v>15</v>
      </c>
      <c r="AN53" s="27" t="s">
        <v>283</v>
      </c>
      <c r="AO53" s="26">
        <f>IF(AN53=CONTROLES!$C$59,CONTROLES!$D$59,CONTROLES!$D$60)</f>
        <v>15</v>
      </c>
      <c r="AP53" s="27" t="s">
        <v>284</v>
      </c>
      <c r="AQ53" s="26">
        <f>IF(AP53=CONTROLES!$C$61,CONTROLES!$D$61,CONTROLES!$D$62)</f>
        <v>15</v>
      </c>
      <c r="AR53" s="27" t="s">
        <v>285</v>
      </c>
      <c r="AS53" s="213">
        <f>IF(AR53=CONTROLES!$C$63,CONTROLES!$D$63,CONTROLES!$D$65)</f>
        <v>10</v>
      </c>
      <c r="AT53" s="214">
        <f t="shared" si="23"/>
        <v>100</v>
      </c>
      <c r="AU53" s="214">
        <f>+AT53</f>
        <v>100</v>
      </c>
      <c r="AV53" s="378" t="str">
        <f t="shared" ref="AV53:AV59" si="24">IF(ISERROR(AT53)=TRUE,"",IF(AND(AT53&lt;=85),"Débil",IF(AND(AT53&gt;=85.01,AT53&lt;=95),"Moderado",IF(AND(AT53&gt;=95.1,AT53&lt;=100),"Fuerte",""))))</f>
        <v>Fuerte</v>
      </c>
      <c r="AW53" s="25">
        <f>(K53-(K53*AE53))</f>
        <v>0.36</v>
      </c>
      <c r="AX53" s="32" t="str">
        <f>VLOOKUP(AW53,'Tabla probabilidad'!$D$16:$F$20,3,TRUE)</f>
        <v>Baja</v>
      </c>
      <c r="AY53" s="139" t="str">
        <f>VLOOKUP(L53,'Tabla Impacto'!$D$3:$F$8,3,0)</f>
        <v>Moderado</v>
      </c>
      <c r="AZ53" s="25">
        <f>+N53</f>
        <v>0.6</v>
      </c>
      <c r="BA53" s="46" t="str">
        <f>CONCATENATE(AY53,AX53)</f>
        <v>ModeradoBaja</v>
      </c>
      <c r="BB53" s="39" t="str">
        <f>VLOOKUP(BA53,FORMULAS!$K$17:$L$42,2,0)</f>
        <v>Moderado</v>
      </c>
      <c r="BC53" s="40" t="s">
        <v>51</v>
      </c>
      <c r="BD53" s="122" t="s">
        <v>752</v>
      </c>
      <c r="BE53" s="122" t="s">
        <v>658</v>
      </c>
      <c r="BF53" s="143" t="s">
        <v>110</v>
      </c>
      <c r="BG53" s="142">
        <v>45659</v>
      </c>
      <c r="BH53" s="142">
        <v>46022</v>
      </c>
      <c r="BI53" s="122" t="s">
        <v>753</v>
      </c>
      <c r="BJ53" s="124" t="s">
        <v>754</v>
      </c>
      <c r="BK53" s="125" t="s">
        <v>290</v>
      </c>
      <c r="BL53" s="190" t="s">
        <v>315</v>
      </c>
      <c r="BM53" s="191" t="s">
        <v>755</v>
      </c>
      <c r="BN53" s="192" t="s">
        <v>756</v>
      </c>
      <c r="BO53" s="191" t="s">
        <v>755</v>
      </c>
      <c r="BP53" s="193">
        <f>+(1/1)</f>
        <v>1</v>
      </c>
      <c r="BQ53" s="193" t="s">
        <v>756</v>
      </c>
      <c r="BR53" s="193" t="s">
        <v>314</v>
      </c>
      <c r="BS53" s="193" t="s">
        <v>383</v>
      </c>
      <c r="BT53" s="193" t="s">
        <v>383</v>
      </c>
      <c r="BU53" s="215">
        <v>45805</v>
      </c>
      <c r="BV53" s="35" t="s">
        <v>291</v>
      </c>
      <c r="BW53" s="26" t="s">
        <v>422</v>
      </c>
      <c r="BX53" s="26" t="s">
        <v>299</v>
      </c>
      <c r="BY53" s="35" t="s">
        <v>297</v>
      </c>
      <c r="BZ53" s="35" t="s">
        <v>301</v>
      </c>
      <c r="CA53" s="35" t="s">
        <v>296</v>
      </c>
      <c r="CB53" s="126"/>
      <c r="CC53" s="127"/>
      <c r="CD53" s="127"/>
      <c r="CE53" s="127"/>
      <c r="CF53" s="127"/>
      <c r="CG53" s="127"/>
      <c r="CH53" s="127"/>
      <c r="CI53" s="469" t="s">
        <v>315</v>
      </c>
      <c r="CJ53" s="422" t="s">
        <v>742</v>
      </c>
      <c r="CK53" s="423" t="s">
        <v>743</v>
      </c>
      <c r="CL53" s="422" t="s">
        <v>742</v>
      </c>
      <c r="CM53" s="424">
        <f>+(1/1)</f>
        <v>1</v>
      </c>
      <c r="CN53" s="423" t="s">
        <v>743</v>
      </c>
      <c r="CO53" s="193" t="s">
        <v>314</v>
      </c>
      <c r="CP53" s="193" t="s">
        <v>383</v>
      </c>
      <c r="CQ53" s="193" t="s">
        <v>383</v>
      </c>
      <c r="CR53" s="425">
        <v>45947</v>
      </c>
      <c r="CS53" s="174" t="s">
        <v>291</v>
      </c>
      <c r="CT53" s="174" t="s">
        <v>308</v>
      </c>
      <c r="CU53" s="130" t="s">
        <v>671</v>
      </c>
      <c r="CV53" s="426">
        <v>0.7</v>
      </c>
      <c r="CW53" s="358" t="s">
        <v>308</v>
      </c>
      <c r="CX53" s="358" t="s">
        <v>296</v>
      </c>
      <c r="CY53" s="358"/>
      <c r="CZ53" s="358"/>
      <c r="DA53" s="358"/>
      <c r="DB53" s="358"/>
      <c r="DC53" s="358"/>
      <c r="DD53" s="358"/>
      <c r="DE53" s="190" t="s">
        <v>315</v>
      </c>
      <c r="DF53" s="191" t="s">
        <v>757</v>
      </c>
      <c r="DG53" s="192" t="s">
        <v>758</v>
      </c>
      <c r="DH53" s="191" t="s">
        <v>759</v>
      </c>
      <c r="DI53" s="193">
        <f>+(1/1)</f>
        <v>1</v>
      </c>
      <c r="DJ53" s="192" t="s">
        <v>758</v>
      </c>
      <c r="DK53" s="193" t="s">
        <v>314</v>
      </c>
      <c r="DL53" s="193" t="s">
        <v>383</v>
      </c>
      <c r="DM53" s="193" t="s">
        <v>383</v>
      </c>
      <c r="DN53" s="596">
        <v>45673</v>
      </c>
      <c r="DO53" s="587" t="s">
        <v>315</v>
      </c>
      <c r="DP53" s="587" t="s">
        <v>409</v>
      </c>
      <c r="DQ53" s="587" t="s">
        <v>501</v>
      </c>
      <c r="DR53" s="597">
        <v>1</v>
      </c>
      <c r="DS53" s="587" t="s">
        <v>318</v>
      </c>
      <c r="DT53" s="587" t="s">
        <v>314</v>
      </c>
      <c r="DU53" s="366"/>
      <c r="DV53" s="366"/>
      <c r="DW53" s="126"/>
      <c r="DX53" s="127"/>
      <c r="DY53" s="127"/>
      <c r="DZ53" s="127"/>
      <c r="EA53" s="128"/>
      <c r="EB53" s="128"/>
      <c r="EC53" s="128"/>
      <c r="ED53" s="128"/>
    </row>
    <row r="54" spans="1:134" ht="66" customHeight="1" x14ac:dyDescent="0.25">
      <c r="A54" s="630">
        <v>20</v>
      </c>
      <c r="B54" s="633" t="s">
        <v>87</v>
      </c>
      <c r="C54" s="633" t="str">
        <f>VLOOKUP(B54,FORMULAS!$A$30:$C$52,2,0)</f>
        <v>Garantizar la disponibilidad de la información contenida en los documentos de archivo de las dependencias de la Caja de la Vivienda Popular.</v>
      </c>
      <c r="D54" s="633" t="str">
        <f>VLOOKUP(B54,FORMULAS!$A$30:$C$52,3,0)</f>
        <v xml:space="preserve">Subdirector Administrativo </v>
      </c>
      <c r="E54" s="743" t="s">
        <v>18</v>
      </c>
      <c r="F54" s="860" t="s">
        <v>760</v>
      </c>
      <c r="G54" s="860" t="s">
        <v>761</v>
      </c>
      <c r="H54" s="860" t="s">
        <v>762</v>
      </c>
      <c r="I54" s="783">
        <v>5000</v>
      </c>
      <c r="J54" s="654" t="str">
        <f>VLOOKUP(K54,'Tabla probabilidad'!$D$3:$E$8,2,0)</f>
        <v>Muy Alta</v>
      </c>
      <c r="K54" s="652">
        <v>1</v>
      </c>
      <c r="L54" s="741" t="s">
        <v>337</v>
      </c>
      <c r="M54" s="700" t="str">
        <f>VLOOKUP(L54,'Tabla Impacto'!$D$3:$F$8,3,0)</f>
        <v>Menor</v>
      </c>
      <c r="N54" s="700">
        <f>VLOOKUP(L54,'Tabla Impacto'!$D$3:$F$8,2,0)</f>
        <v>0.4</v>
      </c>
      <c r="O54" s="656" t="str">
        <f>CONCATENATE(M54,J54)</f>
        <v>MenorMuy Alta</v>
      </c>
      <c r="P54" s="668" t="str">
        <f>VLOOKUP(O54,FORMULAS!$K$17:$L$42,2,0)</f>
        <v>Alto</v>
      </c>
      <c r="Q54" s="50">
        <v>1</v>
      </c>
      <c r="R54" s="23" t="s">
        <v>763</v>
      </c>
      <c r="S54" s="22" t="s">
        <v>41</v>
      </c>
      <c r="T54" s="24" t="s">
        <v>45</v>
      </c>
      <c r="U54" s="318">
        <f>IF(T54=CONTROLES!$C$72,CONTROLES!$D$72,CONTROLES!$D$74)</f>
        <v>0</v>
      </c>
      <c r="V54" s="24" t="s">
        <v>275</v>
      </c>
      <c r="W54" s="318">
        <f>IF(V54=CONTROLES!$C$75,CONTROLES!$D$75,CONTROLES!$D$76)</f>
        <v>0.15</v>
      </c>
      <c r="X54" s="48" t="s">
        <v>276</v>
      </c>
      <c r="Y54" s="132" t="str">
        <f>IF(X54=CONTROLES!$C$77,CONTROLES!$D$77,CONTROLES!$D$78)</f>
        <v>-</v>
      </c>
      <c r="Z54" s="24" t="s">
        <v>277</v>
      </c>
      <c r="AA54" s="181" t="str">
        <f>IF(Z54=CONTROLES!$C$79,CONTROLES!$D$79,CONTROLES!$D$80)</f>
        <v>-</v>
      </c>
      <c r="AB54" s="24" t="s">
        <v>278</v>
      </c>
      <c r="AC54" s="181" t="str">
        <f>IF(AB54=CONTROLES!$C$81,CONTROLES!$D$81,CONTROLES!$D$82)</f>
        <v>-</v>
      </c>
      <c r="AD54" s="322">
        <f t="shared" si="19"/>
        <v>0.15</v>
      </c>
      <c r="AE54" s="649">
        <f>AVERAGE(AD54:AD56)</f>
        <v>0.31666666666666671</v>
      </c>
      <c r="AF54" s="24" t="s">
        <v>279</v>
      </c>
      <c r="AG54" s="26">
        <f>IF(AF54=CONTROLES!$C$50,CONTROLES!$D$50,CONTROLES!$D$51)</f>
        <v>15</v>
      </c>
      <c r="AH54" s="27" t="s">
        <v>280</v>
      </c>
      <c r="AI54" s="26">
        <f>IF(AH54=CONTROLES!$C$52,CONTROLES!$D$52,CONTROLES!$D$53)</f>
        <v>15</v>
      </c>
      <c r="AJ54" s="27" t="s">
        <v>281</v>
      </c>
      <c r="AK54" s="26">
        <f>IF(AJ54=CONTROLES!$C$54,CONTROLES!$D$54,CONTROLES!$D$55)</f>
        <v>15</v>
      </c>
      <c r="AL54" s="27" t="s">
        <v>282</v>
      </c>
      <c r="AM54" s="26">
        <f>IF(AL54=CONTROLES!$C$56,CONTROLES!$D$56,CONTROLES!$D$57)</f>
        <v>15</v>
      </c>
      <c r="AN54" s="27" t="s">
        <v>283</v>
      </c>
      <c r="AO54" s="26">
        <f>IF(AN54=CONTROLES!$C$59,CONTROLES!$D$59,CONTROLES!$D$60)</f>
        <v>15</v>
      </c>
      <c r="AP54" s="27" t="s">
        <v>284</v>
      </c>
      <c r="AQ54" s="26">
        <f>IF(AP54=CONTROLES!$C$61,CONTROLES!$D$61,CONTROLES!$D$62)</f>
        <v>15</v>
      </c>
      <c r="AR54" s="27" t="s">
        <v>285</v>
      </c>
      <c r="AS54" s="213">
        <f>IF(AR54=CONTROLES!$C$63,CONTROLES!$D$63,CONTROLES!$D$65)</f>
        <v>10</v>
      </c>
      <c r="AT54" s="214">
        <f t="shared" ref="AT54:AT56" si="25">AG54+AI54+AK54+AM54+AO54+AQ54+AS54</f>
        <v>100</v>
      </c>
      <c r="AU54" s="688">
        <f>(AT54+AT55+AT56)/3</f>
        <v>100</v>
      </c>
      <c r="AV54" s="677" t="str">
        <f t="shared" si="24"/>
        <v>Fuerte</v>
      </c>
      <c r="AW54" s="672">
        <f>(K54-(K54*AE54))</f>
        <v>0.68333333333333335</v>
      </c>
      <c r="AX54" s="654" t="str">
        <f>VLOOKUP(AW54,'Tabla probabilidad'!$D$16:$F$20,3,TRUE)</f>
        <v>Alta</v>
      </c>
      <c r="AY54" s="700" t="str">
        <f>VLOOKUP(L54,'Tabla Impacto'!$D$3:$F$8,3,0)</f>
        <v>Menor</v>
      </c>
      <c r="AZ54" s="672">
        <f>+N54</f>
        <v>0.4</v>
      </c>
      <c r="BA54" s="656" t="str">
        <f>CONCATENATE(AY54,AX54)</f>
        <v>MenorAlta</v>
      </c>
      <c r="BB54" s="668" t="str">
        <f>VLOOKUP(BA54,FORMULAS!$K$17:$L$42,2,0)</f>
        <v>Moderado</v>
      </c>
      <c r="BC54" s="652" t="s">
        <v>51</v>
      </c>
      <c r="BD54" s="856" t="s">
        <v>764</v>
      </c>
      <c r="BE54" s="738" t="s">
        <v>765</v>
      </c>
      <c r="BF54" s="735" t="s">
        <v>112</v>
      </c>
      <c r="BG54" s="732">
        <v>45658</v>
      </c>
      <c r="BH54" s="732">
        <v>46022</v>
      </c>
      <c r="BI54" s="833" t="s">
        <v>766</v>
      </c>
      <c r="BJ54" s="847" t="s">
        <v>767</v>
      </c>
      <c r="BK54" s="917" t="s">
        <v>290</v>
      </c>
      <c r="BL54" s="719" t="s">
        <v>315</v>
      </c>
      <c r="BM54" s="914" t="s">
        <v>768</v>
      </c>
      <c r="BN54" s="725" t="s">
        <v>769</v>
      </c>
      <c r="BO54" s="725" t="s">
        <v>770</v>
      </c>
      <c r="BP54" s="927">
        <v>0.2</v>
      </c>
      <c r="BQ54" s="725" t="s">
        <v>771</v>
      </c>
      <c r="BR54" s="722" t="s">
        <v>314</v>
      </c>
      <c r="BS54" s="722" t="s">
        <v>326</v>
      </c>
      <c r="BT54" s="722" t="s">
        <v>326</v>
      </c>
      <c r="BU54" s="636">
        <v>45805</v>
      </c>
      <c r="BV54" s="630" t="s">
        <v>291</v>
      </c>
      <c r="BW54" s="633" t="s">
        <v>772</v>
      </c>
      <c r="BX54" s="633" t="s">
        <v>299</v>
      </c>
      <c r="BY54" s="633" t="s">
        <v>300</v>
      </c>
      <c r="BZ54" s="630" t="s">
        <v>301</v>
      </c>
      <c r="CA54" s="630" t="s">
        <v>296</v>
      </c>
      <c r="CB54" s="29"/>
      <c r="CC54" s="29"/>
      <c r="CD54" s="29"/>
      <c r="CE54" s="29"/>
      <c r="CF54" s="29"/>
      <c r="CG54" s="29"/>
      <c r="CH54" s="29"/>
      <c r="CI54" s="913"/>
      <c r="CJ54" s="910"/>
      <c r="CK54" s="913"/>
      <c r="CL54" s="910"/>
      <c r="CM54" s="913"/>
      <c r="CN54" s="913"/>
      <c r="CO54" s="913"/>
      <c r="CP54" s="913"/>
      <c r="CQ54" s="913"/>
      <c r="CR54" s="898">
        <v>45947</v>
      </c>
      <c r="CS54" s="898" t="s">
        <v>291</v>
      </c>
      <c r="CT54" s="898" t="s">
        <v>407</v>
      </c>
      <c r="CU54" s="898" t="s">
        <v>408</v>
      </c>
      <c r="CV54" s="898" t="s">
        <v>407</v>
      </c>
      <c r="CW54" s="898" t="s">
        <v>407</v>
      </c>
      <c r="CX54" s="898" t="s">
        <v>407</v>
      </c>
      <c r="CY54" s="358"/>
      <c r="CZ54" s="358"/>
      <c r="DA54" s="358"/>
      <c r="DB54" s="358"/>
      <c r="DC54" s="358"/>
      <c r="DD54" s="358"/>
      <c r="DE54" s="621" t="s">
        <v>315</v>
      </c>
      <c r="DF54" s="624" t="s">
        <v>773</v>
      </c>
      <c r="DG54" s="627" t="s">
        <v>774</v>
      </c>
      <c r="DH54" s="627" t="s">
        <v>770</v>
      </c>
      <c r="DI54" s="615" t="s">
        <v>775</v>
      </c>
      <c r="DJ54" s="627" t="s">
        <v>775</v>
      </c>
      <c r="DK54" s="615" t="s">
        <v>314</v>
      </c>
      <c r="DL54" s="615" t="s">
        <v>326</v>
      </c>
      <c r="DM54" s="615" t="s">
        <v>326</v>
      </c>
      <c r="DN54" s="952">
        <v>45673</v>
      </c>
      <c r="DO54" s="948" t="s">
        <v>315</v>
      </c>
      <c r="DP54" s="950" t="s">
        <v>409</v>
      </c>
      <c r="DQ54" s="950" t="s">
        <v>501</v>
      </c>
      <c r="DR54" s="949">
        <v>1</v>
      </c>
      <c r="DS54" s="948" t="s">
        <v>318</v>
      </c>
      <c r="DT54" s="947" t="s">
        <v>314</v>
      </c>
      <c r="DU54" s="366"/>
      <c r="DV54" s="366"/>
      <c r="DW54" s="126"/>
      <c r="DX54" s="127"/>
      <c r="DY54" s="29"/>
      <c r="DZ54" s="29"/>
    </row>
    <row r="55" spans="1:134" ht="67.5" customHeight="1" x14ac:dyDescent="0.25">
      <c r="A55" s="631"/>
      <c r="B55" s="634"/>
      <c r="C55" s="634"/>
      <c r="D55" s="634"/>
      <c r="E55" s="749"/>
      <c r="F55" s="749"/>
      <c r="G55" s="749"/>
      <c r="H55" s="749"/>
      <c r="I55" s="784"/>
      <c r="J55" s="671"/>
      <c r="K55" s="667"/>
      <c r="L55" s="818"/>
      <c r="M55" s="701"/>
      <c r="N55" s="701"/>
      <c r="O55" s="670"/>
      <c r="P55" s="669"/>
      <c r="Q55" s="50">
        <v>2</v>
      </c>
      <c r="R55" s="23" t="s">
        <v>776</v>
      </c>
      <c r="S55" s="22" t="s">
        <v>40</v>
      </c>
      <c r="T55" s="24" t="s">
        <v>40</v>
      </c>
      <c r="U55" s="318">
        <f>IF(T55=CONTROLES!$C$72,CONTROLES!$D$72,CONTROLES!$D$74)</f>
        <v>0.25</v>
      </c>
      <c r="V55" s="24" t="s">
        <v>275</v>
      </c>
      <c r="W55" s="318">
        <f>IF(V55=CONTROLES!$C$75,CONTROLES!$D$75,CONTROLES!$D$76)</f>
        <v>0.15</v>
      </c>
      <c r="X55" s="48" t="s">
        <v>276</v>
      </c>
      <c r="Y55" s="132" t="str">
        <f>IF(X55=CONTROLES!$C$77,CONTROLES!$D$77,CONTROLES!$D$78)</f>
        <v>-</v>
      </c>
      <c r="Z55" s="24" t="s">
        <v>277</v>
      </c>
      <c r="AA55" s="181" t="str">
        <f>IF(Z55=CONTROLES!$C$79,CONTROLES!$D$79,CONTROLES!$D$80)</f>
        <v>-</v>
      </c>
      <c r="AB55" s="24" t="s">
        <v>278</v>
      </c>
      <c r="AC55" s="181" t="str">
        <f>IF(AB55=CONTROLES!$C$81,CONTROLES!$D$81,CONTROLES!$D$82)</f>
        <v>-</v>
      </c>
      <c r="AD55" s="322">
        <f t="shared" si="19"/>
        <v>0.4</v>
      </c>
      <c r="AE55" s="650"/>
      <c r="AF55" s="24" t="s">
        <v>279</v>
      </c>
      <c r="AG55" s="26">
        <f>IF(AF55=CONTROLES!$C$50,CONTROLES!$D$50,CONTROLES!$D$51)</f>
        <v>15</v>
      </c>
      <c r="AH55" s="27" t="s">
        <v>280</v>
      </c>
      <c r="AI55" s="26">
        <f>IF(AH55=CONTROLES!$C$52,CONTROLES!$D$52,CONTROLES!$D$53)</f>
        <v>15</v>
      </c>
      <c r="AJ55" s="27" t="s">
        <v>281</v>
      </c>
      <c r="AK55" s="26">
        <f>IF(AJ55=CONTROLES!$C$54,CONTROLES!$D$54,CONTROLES!$D$55)</f>
        <v>15</v>
      </c>
      <c r="AL55" s="27" t="s">
        <v>282</v>
      </c>
      <c r="AM55" s="26">
        <f>IF(AL55=CONTROLES!$C$56,CONTROLES!$D$56,CONTROLES!$D$57)</f>
        <v>15</v>
      </c>
      <c r="AN55" s="27" t="s">
        <v>283</v>
      </c>
      <c r="AO55" s="26">
        <f>IF(AN55=CONTROLES!$C$59,CONTROLES!$D$59,CONTROLES!$D$60)</f>
        <v>15</v>
      </c>
      <c r="AP55" s="27" t="s">
        <v>284</v>
      </c>
      <c r="AQ55" s="26">
        <f>IF(AP55=CONTROLES!$C$61,CONTROLES!$D$61,CONTROLES!$D$62)</f>
        <v>15</v>
      </c>
      <c r="AR55" s="27" t="s">
        <v>285</v>
      </c>
      <c r="AS55" s="213">
        <f>IF(AR55=CONTROLES!$C$63,CONTROLES!$D$63,CONTROLES!$D$65)</f>
        <v>10</v>
      </c>
      <c r="AT55" s="214">
        <f t="shared" si="25"/>
        <v>100</v>
      </c>
      <c r="AU55" s="849"/>
      <c r="AV55" s="708"/>
      <c r="AW55" s="673"/>
      <c r="AX55" s="671"/>
      <c r="AY55" s="701"/>
      <c r="AZ55" s="673"/>
      <c r="BA55" s="670"/>
      <c r="BB55" s="669"/>
      <c r="BC55" s="667"/>
      <c r="BD55" s="857"/>
      <c r="BE55" s="739"/>
      <c r="BF55" s="736"/>
      <c r="BG55" s="733"/>
      <c r="BH55" s="733"/>
      <c r="BI55" s="834"/>
      <c r="BJ55" s="618"/>
      <c r="BK55" s="618"/>
      <c r="BL55" s="720"/>
      <c r="BM55" s="915"/>
      <c r="BN55" s="726"/>
      <c r="BO55" s="726"/>
      <c r="BP55" s="928"/>
      <c r="BQ55" s="726"/>
      <c r="BR55" s="723"/>
      <c r="BS55" s="723"/>
      <c r="BT55" s="723"/>
      <c r="BU55" s="637"/>
      <c r="BV55" s="631"/>
      <c r="BW55" s="634"/>
      <c r="BX55" s="634"/>
      <c r="BY55" s="634"/>
      <c r="BZ55" s="631"/>
      <c r="CA55" s="631"/>
      <c r="CB55" s="29"/>
      <c r="CC55" s="29"/>
      <c r="CD55" s="29"/>
      <c r="CE55" s="29"/>
      <c r="CF55" s="29"/>
      <c r="CG55" s="29"/>
      <c r="CH55" s="29"/>
      <c r="CI55" s="911"/>
      <c r="CJ55" s="911"/>
      <c r="CK55" s="911"/>
      <c r="CL55" s="911"/>
      <c r="CM55" s="911"/>
      <c r="CN55" s="911"/>
      <c r="CO55" s="911"/>
      <c r="CP55" s="911"/>
      <c r="CQ55" s="911"/>
      <c r="CR55" s="906"/>
      <c r="CS55" s="906" t="s">
        <v>291</v>
      </c>
      <c r="CT55" s="906" t="s">
        <v>407</v>
      </c>
      <c r="CU55" s="906" t="s">
        <v>408</v>
      </c>
      <c r="CV55" s="906" t="s">
        <v>407</v>
      </c>
      <c r="CW55" s="906" t="s">
        <v>407</v>
      </c>
      <c r="CX55" s="906" t="s">
        <v>407</v>
      </c>
      <c r="CY55" s="358"/>
      <c r="CZ55" s="358"/>
      <c r="DA55" s="358"/>
      <c r="DB55" s="358"/>
      <c r="DC55" s="358"/>
      <c r="DD55" s="358"/>
      <c r="DE55" s="622"/>
      <c r="DF55" s="625"/>
      <c r="DG55" s="628"/>
      <c r="DH55" s="628"/>
      <c r="DI55" s="616"/>
      <c r="DJ55" s="628"/>
      <c r="DK55" s="616"/>
      <c r="DL55" s="616"/>
      <c r="DM55" s="616"/>
      <c r="DN55" s="963"/>
      <c r="DO55" s="948"/>
      <c r="DP55" s="950"/>
      <c r="DQ55" s="950"/>
      <c r="DR55" s="949"/>
      <c r="DS55" s="948"/>
      <c r="DT55" s="947"/>
      <c r="DU55" s="366"/>
      <c r="DV55" s="366"/>
      <c r="DW55" s="126"/>
      <c r="DX55" s="127"/>
      <c r="DY55" s="29"/>
      <c r="DZ55" s="29"/>
    </row>
    <row r="56" spans="1:134" ht="72" customHeight="1" x14ac:dyDescent="0.25">
      <c r="A56" s="632"/>
      <c r="B56" s="635"/>
      <c r="C56" s="635"/>
      <c r="D56" s="635"/>
      <c r="E56" s="744"/>
      <c r="F56" s="744"/>
      <c r="G56" s="744"/>
      <c r="H56" s="744"/>
      <c r="I56" s="785"/>
      <c r="J56" s="655"/>
      <c r="K56" s="653"/>
      <c r="L56" s="742"/>
      <c r="M56" s="702"/>
      <c r="N56" s="702"/>
      <c r="O56" s="657"/>
      <c r="P56" s="662"/>
      <c r="Q56" s="50">
        <v>3</v>
      </c>
      <c r="R56" s="23" t="s">
        <v>777</v>
      </c>
      <c r="S56" s="22" t="s">
        <v>40</v>
      </c>
      <c r="T56" s="24" t="s">
        <v>40</v>
      </c>
      <c r="U56" s="318">
        <f>IF(T56=CONTROLES!$C$72,CONTROLES!$D$72,CONTROLES!$D$74)</f>
        <v>0.25</v>
      </c>
      <c r="V56" s="24" t="s">
        <v>275</v>
      </c>
      <c r="W56" s="318">
        <f>IF(V56=CONTROLES!$C$75,CONTROLES!$D$75,CONTROLES!$D$76)</f>
        <v>0.15</v>
      </c>
      <c r="X56" s="48" t="s">
        <v>276</v>
      </c>
      <c r="Y56" s="132" t="str">
        <f>IF(X56=CONTROLES!$C$77,CONTROLES!$D$77,CONTROLES!$D$78)</f>
        <v>-</v>
      </c>
      <c r="Z56" s="24" t="s">
        <v>277</v>
      </c>
      <c r="AA56" s="181" t="str">
        <f>IF(Z56=CONTROLES!$C$79,CONTROLES!$D$79,CONTROLES!$D$80)</f>
        <v>-</v>
      </c>
      <c r="AB56" s="24" t="s">
        <v>278</v>
      </c>
      <c r="AC56" s="181" t="str">
        <f>IF(AB56=CONTROLES!$C$81,CONTROLES!$D$81,CONTROLES!$D$82)</f>
        <v>-</v>
      </c>
      <c r="AD56" s="322">
        <f t="shared" si="19"/>
        <v>0.4</v>
      </c>
      <c r="AE56" s="651"/>
      <c r="AF56" s="24" t="s">
        <v>279</v>
      </c>
      <c r="AG56" s="26">
        <f>IF(AF56=CONTROLES!$C$50,CONTROLES!$D$50,CONTROLES!$D$51)</f>
        <v>15</v>
      </c>
      <c r="AH56" s="27" t="s">
        <v>280</v>
      </c>
      <c r="AI56" s="26">
        <f>IF(AH56=CONTROLES!$C$52,CONTROLES!$D$52,CONTROLES!$D$53)</f>
        <v>15</v>
      </c>
      <c r="AJ56" s="27" t="s">
        <v>281</v>
      </c>
      <c r="AK56" s="26">
        <f>IF(AJ56=CONTROLES!$C$54,CONTROLES!$D$54,CONTROLES!$D$55)</f>
        <v>15</v>
      </c>
      <c r="AL56" s="27" t="s">
        <v>282</v>
      </c>
      <c r="AM56" s="26">
        <f>IF(AL56=CONTROLES!$C$56,CONTROLES!$D$56,CONTROLES!$D$57)</f>
        <v>15</v>
      </c>
      <c r="AN56" s="27" t="s">
        <v>283</v>
      </c>
      <c r="AO56" s="26">
        <f>IF(AN56=CONTROLES!$C$59,CONTROLES!$D$59,CONTROLES!$D$60)</f>
        <v>15</v>
      </c>
      <c r="AP56" s="27" t="s">
        <v>284</v>
      </c>
      <c r="AQ56" s="26">
        <f>IF(AP56=CONTROLES!$C$61,CONTROLES!$D$61,CONTROLES!$D$62)</f>
        <v>15</v>
      </c>
      <c r="AR56" s="27" t="s">
        <v>285</v>
      </c>
      <c r="AS56" s="213">
        <f>IF(AR56=CONTROLES!$C$63,CONTROLES!$D$63,CONTROLES!$D$65)</f>
        <v>10</v>
      </c>
      <c r="AT56" s="214">
        <f t="shared" si="25"/>
        <v>100</v>
      </c>
      <c r="AU56" s="689"/>
      <c r="AV56" s="678"/>
      <c r="AW56" s="665"/>
      <c r="AX56" s="655"/>
      <c r="AY56" s="702"/>
      <c r="AZ56" s="665"/>
      <c r="BA56" s="657"/>
      <c r="BB56" s="662"/>
      <c r="BC56" s="653"/>
      <c r="BD56" s="858"/>
      <c r="BE56" s="740"/>
      <c r="BF56" s="737"/>
      <c r="BG56" s="734"/>
      <c r="BH56" s="734"/>
      <c r="BI56" s="835"/>
      <c r="BJ56" s="826"/>
      <c r="BK56" s="826"/>
      <c r="BL56" s="721"/>
      <c r="BM56" s="916"/>
      <c r="BN56" s="727"/>
      <c r="BO56" s="727"/>
      <c r="BP56" s="929"/>
      <c r="BQ56" s="727"/>
      <c r="BR56" s="724"/>
      <c r="BS56" s="724"/>
      <c r="BT56" s="724"/>
      <c r="BU56" s="638"/>
      <c r="BV56" s="632"/>
      <c r="BW56" s="635"/>
      <c r="BX56" s="635"/>
      <c r="BY56" s="635"/>
      <c r="BZ56" s="632"/>
      <c r="CA56" s="632"/>
      <c r="CB56" s="29"/>
      <c r="CC56" s="29"/>
      <c r="CD56" s="29"/>
      <c r="CE56" s="29"/>
      <c r="CF56" s="29"/>
      <c r="CG56" s="29"/>
      <c r="CH56" s="29"/>
      <c r="CI56" s="912"/>
      <c r="CJ56" s="912"/>
      <c r="CK56" s="912"/>
      <c r="CL56" s="912"/>
      <c r="CM56" s="912"/>
      <c r="CN56" s="912"/>
      <c r="CO56" s="912"/>
      <c r="CP56" s="912"/>
      <c r="CQ56" s="912"/>
      <c r="CR56" s="899"/>
      <c r="CS56" s="899" t="s">
        <v>291</v>
      </c>
      <c r="CT56" s="899" t="s">
        <v>407</v>
      </c>
      <c r="CU56" s="899" t="s">
        <v>408</v>
      </c>
      <c r="CV56" s="899" t="s">
        <v>407</v>
      </c>
      <c r="CW56" s="899" t="s">
        <v>407</v>
      </c>
      <c r="CX56" s="899" t="s">
        <v>407</v>
      </c>
      <c r="CY56" s="358"/>
      <c r="CZ56" s="358"/>
      <c r="DA56" s="358"/>
      <c r="DB56" s="358"/>
      <c r="DC56" s="358"/>
      <c r="DD56" s="358"/>
      <c r="DE56" s="623"/>
      <c r="DF56" s="626"/>
      <c r="DG56" s="629"/>
      <c r="DH56" s="629"/>
      <c r="DI56" s="617"/>
      <c r="DJ56" s="629"/>
      <c r="DK56" s="617"/>
      <c r="DL56" s="617"/>
      <c r="DM56" s="617"/>
      <c r="DN56" s="953"/>
      <c r="DO56" s="948"/>
      <c r="DP56" s="950"/>
      <c r="DQ56" s="950"/>
      <c r="DR56" s="949"/>
      <c r="DS56" s="948"/>
      <c r="DT56" s="947"/>
      <c r="DU56" s="366"/>
      <c r="DV56" s="366"/>
      <c r="DW56" s="126"/>
      <c r="DX56" s="127"/>
      <c r="DY56" s="29"/>
      <c r="DZ56" s="29"/>
    </row>
    <row r="57" spans="1:134" ht="91.5" customHeight="1" x14ac:dyDescent="0.25">
      <c r="A57" s="35">
        <v>21</v>
      </c>
      <c r="B57" s="26" t="s">
        <v>81</v>
      </c>
      <c r="C57" s="26" t="str">
        <f>VLOOKUP(B57,FORMULAS!$A$30:$C$52,2,0)</f>
        <v>Administrar de manera eficiente y eficaz la infraestructura física, los bienes y servicios que requieran todos los procesos de la entidad como apoyo a su gestión, garantizando que se encuentren en óptimas condiciones para el cumplimiento y desarrollo de sus funciones.</v>
      </c>
      <c r="D57" s="26" t="str">
        <f>VLOOKUP(B57,FORMULAS!$A$30:$C$52,3,0)</f>
        <v xml:space="preserve">Subdirector Administrativo </v>
      </c>
      <c r="E57" s="45" t="s">
        <v>6</v>
      </c>
      <c r="F57" s="45" t="s">
        <v>778</v>
      </c>
      <c r="G57" s="230" t="s">
        <v>779</v>
      </c>
      <c r="H57" s="170" t="s">
        <v>13</v>
      </c>
      <c r="I57" s="41">
        <v>220</v>
      </c>
      <c r="J57" s="36" t="str">
        <f>VLOOKUP(K57,'Tabla probabilidad'!$D$3:$E$8,2,0)</f>
        <v>Media</v>
      </c>
      <c r="K57" s="40">
        <v>0.6</v>
      </c>
      <c r="L57" s="196" t="s">
        <v>337</v>
      </c>
      <c r="M57" s="38" t="str">
        <f>VLOOKUP(L57,'Tabla Impacto'!$D$3:$F$8,3,0)</f>
        <v>Menor</v>
      </c>
      <c r="N57" s="38">
        <f>VLOOKUP(L57,'Tabla Impacto'!$D$3:$F$8,2,0)</f>
        <v>0.4</v>
      </c>
      <c r="O57" s="46" t="str">
        <f>CONCATENATE(M57,J57)</f>
        <v>MenorMedia</v>
      </c>
      <c r="P57" s="39" t="str">
        <f>VLOOKUP(O57,FORMULAS!$K$17:$L$42,2,0)</f>
        <v>Moderado</v>
      </c>
      <c r="Q57" s="50">
        <v>1</v>
      </c>
      <c r="R57" s="171" t="s">
        <v>780</v>
      </c>
      <c r="S57" s="22" t="s">
        <v>40</v>
      </c>
      <c r="T57" s="24" t="s">
        <v>40</v>
      </c>
      <c r="U57" s="318">
        <f>IF(T57=CONTROLES!$C$72,CONTROLES!$D$72,CONTROLES!$D$74)</f>
        <v>0.25</v>
      </c>
      <c r="V57" s="24" t="s">
        <v>275</v>
      </c>
      <c r="W57" s="318">
        <f>IF(V57=CONTROLES!$C$75,CONTROLES!$D$75,CONTROLES!$D$76)</f>
        <v>0.15</v>
      </c>
      <c r="X57" s="48" t="s">
        <v>276</v>
      </c>
      <c r="Y57" s="132" t="str">
        <f>IF(X57=CONTROLES!$C$77,CONTROLES!$D$77,CONTROLES!$D$78)</f>
        <v>-</v>
      </c>
      <c r="Z57" s="24" t="s">
        <v>277</v>
      </c>
      <c r="AA57" s="181" t="str">
        <f>IF(Z57=CONTROLES!$C$79,CONTROLES!$D$79,CONTROLES!$D$80)</f>
        <v>-</v>
      </c>
      <c r="AB57" s="24" t="s">
        <v>278</v>
      </c>
      <c r="AC57" s="181" t="str">
        <f>IF(AB57=CONTROLES!$C$81,CONTROLES!$D$81,CONTROLES!$D$82)</f>
        <v>-</v>
      </c>
      <c r="AD57" s="322">
        <f t="shared" si="19"/>
        <v>0.4</v>
      </c>
      <c r="AE57" s="322">
        <f>+AD57</f>
        <v>0.4</v>
      </c>
      <c r="AF57" s="24" t="s">
        <v>279</v>
      </c>
      <c r="AG57" s="26">
        <f>IF(AF57=CONTROLES!$C$50,CONTROLES!$D$50,CONTROLES!$D$51)</f>
        <v>15</v>
      </c>
      <c r="AH57" s="27" t="s">
        <v>280</v>
      </c>
      <c r="AI57" s="26">
        <f>IF(AH57=CONTROLES!$C$52,CONTROLES!$D$52,CONTROLES!$D$53)</f>
        <v>15</v>
      </c>
      <c r="AJ57" s="27" t="s">
        <v>281</v>
      </c>
      <c r="AK57" s="26">
        <f>IF(AJ57=CONTROLES!$C$54,CONTROLES!$D$54,CONTROLES!$D$55)</f>
        <v>15</v>
      </c>
      <c r="AL57" s="27" t="s">
        <v>282</v>
      </c>
      <c r="AM57" s="26">
        <f>IF(AL57=CONTROLES!$C$56,CONTROLES!$D$56,CONTROLES!$D$57)</f>
        <v>15</v>
      </c>
      <c r="AN57" s="27" t="s">
        <v>283</v>
      </c>
      <c r="AO57" s="26">
        <f>IF(AN57=CONTROLES!$C$59,CONTROLES!$D$59,CONTROLES!$D$60)</f>
        <v>15</v>
      </c>
      <c r="AP57" s="27" t="s">
        <v>284</v>
      </c>
      <c r="AQ57" s="26">
        <f>IF(AP57=CONTROLES!$C$61,CONTROLES!$D$61,CONTROLES!$D$62)</f>
        <v>15</v>
      </c>
      <c r="AR57" s="27" t="s">
        <v>285</v>
      </c>
      <c r="AS57" s="213">
        <f>IF(AR57=CONTROLES!$C$63,CONTROLES!$D$63,CONTROLES!$D$65)</f>
        <v>10</v>
      </c>
      <c r="AT57" s="214">
        <f t="shared" ref="AT57" si="26">AG57+AI57+AK57+AM57+AO57+AQ57+AS57</f>
        <v>100</v>
      </c>
      <c r="AU57" s="214">
        <f>+AT57</f>
        <v>100</v>
      </c>
      <c r="AV57" s="377" t="str">
        <f t="shared" si="24"/>
        <v>Fuerte</v>
      </c>
      <c r="AW57" s="25">
        <f>(K57-(K57*AE57))</f>
        <v>0.36</v>
      </c>
      <c r="AX57" s="32" t="str">
        <f>VLOOKUP(AW57,'Tabla probabilidad'!$D$16:$F$20,3,TRUE)</f>
        <v>Baja</v>
      </c>
      <c r="AY57" s="38" t="str">
        <f>VLOOKUP(L57,'Tabla Impacto'!$D$3:$F$8,3,0)</f>
        <v>Menor</v>
      </c>
      <c r="AZ57" s="25">
        <f>+N57</f>
        <v>0.4</v>
      </c>
      <c r="BA57" s="46" t="str">
        <f>CONCATENATE(AY57,AX57)</f>
        <v>MenorBaja</v>
      </c>
      <c r="BB57" s="39" t="str">
        <f>VLOOKUP(BA57,FORMULAS!$K$17:$L$42,2,0)</f>
        <v>Moderado</v>
      </c>
      <c r="BC57" s="40" t="s">
        <v>51</v>
      </c>
      <c r="BD57" s="154" t="s">
        <v>781</v>
      </c>
      <c r="BE57" s="146" t="s">
        <v>782</v>
      </c>
      <c r="BF57" s="154" t="s">
        <v>783</v>
      </c>
      <c r="BG57" s="166">
        <v>45658</v>
      </c>
      <c r="BH57" s="166">
        <v>46022</v>
      </c>
      <c r="BI57" s="154" t="s">
        <v>784</v>
      </c>
      <c r="BJ57" s="154" t="s">
        <v>785</v>
      </c>
      <c r="BK57" s="122" t="s">
        <v>290</v>
      </c>
      <c r="BL57" s="35" t="s">
        <v>315</v>
      </c>
      <c r="BM57" s="34" t="s">
        <v>786</v>
      </c>
      <c r="BN57" s="26" t="s">
        <v>787</v>
      </c>
      <c r="BO57" s="34" t="s">
        <v>786</v>
      </c>
      <c r="BP57" s="37">
        <v>0.25</v>
      </c>
      <c r="BQ57" s="26" t="s">
        <v>788</v>
      </c>
      <c r="BR57" s="26" t="s">
        <v>296</v>
      </c>
      <c r="BS57" s="26" t="s">
        <v>297</v>
      </c>
      <c r="BT57" s="26" t="s">
        <v>297</v>
      </c>
      <c r="BU57" s="215">
        <v>45805</v>
      </c>
      <c r="BV57" s="35" t="s">
        <v>291</v>
      </c>
      <c r="BW57" s="26" t="s">
        <v>789</v>
      </c>
      <c r="BX57" s="26" t="s">
        <v>299</v>
      </c>
      <c r="BY57" s="37">
        <v>0.25</v>
      </c>
      <c r="BZ57" s="35" t="s">
        <v>301</v>
      </c>
      <c r="CA57" s="35" t="s">
        <v>296</v>
      </c>
      <c r="CB57" s="53"/>
      <c r="CC57" s="53"/>
      <c r="CD57" s="53"/>
      <c r="CE57" s="53"/>
      <c r="CF57" s="53"/>
      <c r="CG57" s="53"/>
      <c r="CH57" s="53"/>
      <c r="CI57" s="26"/>
      <c r="CJ57" s="56"/>
      <c r="CK57" s="26"/>
      <c r="CL57" s="53"/>
      <c r="CM57" s="26"/>
      <c r="CN57" s="26"/>
      <c r="CO57" s="26"/>
      <c r="CP57" s="26"/>
      <c r="CQ57" s="26"/>
      <c r="CR57" s="402">
        <v>45947</v>
      </c>
      <c r="CS57" s="26" t="s">
        <v>291</v>
      </c>
      <c r="CT57" s="53" t="s">
        <v>407</v>
      </c>
      <c r="CU57" s="53" t="s">
        <v>408</v>
      </c>
      <c r="CV57" s="228" t="s">
        <v>407</v>
      </c>
      <c r="CW57" s="229" t="s">
        <v>407</v>
      </c>
      <c r="CX57" s="367" t="s">
        <v>407</v>
      </c>
      <c r="CY57" s="367"/>
      <c r="CZ57" s="367"/>
      <c r="DA57" s="367"/>
      <c r="DB57" s="367"/>
      <c r="DC57" s="367"/>
      <c r="DD57" s="367"/>
      <c r="DE57" s="441" t="s">
        <v>315</v>
      </c>
      <c r="DF57" s="442" t="s">
        <v>790</v>
      </c>
      <c r="DG57" s="443" t="s">
        <v>791</v>
      </c>
      <c r="DH57" s="443" t="s">
        <v>790</v>
      </c>
      <c r="DI57" s="444">
        <v>0.9</v>
      </c>
      <c r="DJ57" s="443" t="s">
        <v>792</v>
      </c>
      <c r="DK57" s="443" t="s">
        <v>314</v>
      </c>
      <c r="DL57" s="431" t="s">
        <v>326</v>
      </c>
      <c r="DM57" s="431" t="s">
        <v>326</v>
      </c>
      <c r="DN57" s="596">
        <v>45673</v>
      </c>
      <c r="DO57" s="587" t="s">
        <v>315</v>
      </c>
      <c r="DP57" s="587" t="s">
        <v>409</v>
      </c>
      <c r="DQ57" s="587" t="s">
        <v>501</v>
      </c>
      <c r="DR57" s="597">
        <v>1</v>
      </c>
      <c r="DS57" s="587" t="s">
        <v>318</v>
      </c>
      <c r="DT57" s="587" t="s">
        <v>314</v>
      </c>
      <c r="DU57" s="366"/>
      <c r="DV57" s="366"/>
      <c r="DW57" s="126"/>
      <c r="DX57" s="127"/>
      <c r="DY57" s="29"/>
      <c r="DZ57" s="29"/>
    </row>
    <row r="58" spans="1:134" s="131" customFormat="1" ht="178.5" customHeight="1" x14ac:dyDescent="0.2">
      <c r="A58" s="328">
        <v>22</v>
      </c>
      <c r="B58" s="170" t="s">
        <v>96</v>
      </c>
      <c r="C58" s="329" t="str">
        <f>+FORMULAS!B51</f>
        <v>Adelantar el proceso disciplinario para establecer la responsabilidad disciplinaria de los servidores y ex servidores de la Caja de la Vivienda Popular, originadas en el incumplimiento del ejercicio de sus funciones y deberes, extralimitación en el ejercicio de derechos y prohibiciones, y violación del régimen de inhabilidades, incompatibilidades, impedimentos y conflicto de intereses.</v>
      </c>
      <c r="D58" s="170" t="s">
        <v>793</v>
      </c>
      <c r="E58" s="170" t="s">
        <v>18</v>
      </c>
      <c r="F58" s="330" t="s">
        <v>794</v>
      </c>
      <c r="G58" s="232" t="s">
        <v>795</v>
      </c>
      <c r="H58" s="233" t="s">
        <v>796</v>
      </c>
      <c r="I58" s="30">
        <v>20</v>
      </c>
      <c r="J58" s="32" t="str">
        <f>VLOOKUP(K58,'Tabla probabilidad'!$D$3:$E$8,2,0)</f>
        <v>Baja</v>
      </c>
      <c r="K58" s="313">
        <v>0.4</v>
      </c>
      <c r="L58" s="313" t="s">
        <v>36</v>
      </c>
      <c r="M58" s="139" t="str">
        <f>VLOOKUP(L58,'Tabla Impacto'!$D$3:$F$8,3,0)</f>
        <v>Moderado</v>
      </c>
      <c r="N58" s="312">
        <v>0.6</v>
      </c>
      <c r="O58" s="312" t="str">
        <f>CONCATENATE(M58,J58)</f>
        <v>ModeradoBaja</v>
      </c>
      <c r="P58" s="33" t="str">
        <f>VLOOKUP(O58,FORMULAS!$K$17:$L$42,2,0)</f>
        <v>Moderado</v>
      </c>
      <c r="Q58" s="331">
        <v>1</v>
      </c>
      <c r="R58" s="332" t="s">
        <v>797</v>
      </c>
      <c r="S58" s="331" t="s">
        <v>5</v>
      </c>
      <c r="T58" s="333" t="s">
        <v>40</v>
      </c>
      <c r="U58" s="320">
        <f>IF(T58=CONTROLES!$C$72,CONTROLES!$D$72,CONTROLES!$D$74)</f>
        <v>0.25</v>
      </c>
      <c r="V58" s="333" t="s">
        <v>275</v>
      </c>
      <c r="W58" s="320">
        <f>IF(V58=CONTROLES!$C$75,CONTROLES!$D$75,CONTROLES!$D$76)</f>
        <v>0.15</v>
      </c>
      <c r="X58" s="334" t="s">
        <v>276</v>
      </c>
      <c r="Y58" s="317" t="str">
        <f>IF(X58=CONTROLES!$C$77,CONTROLES!$D$77,CONTROLES!$D$78)</f>
        <v>-</v>
      </c>
      <c r="Z58" s="333" t="s">
        <v>277</v>
      </c>
      <c r="AA58" s="311" t="str">
        <f>IF(Z58=CONTROLES!$C$79,CONTROLES!$D$79,CONTROLES!$D$80)</f>
        <v>-</v>
      </c>
      <c r="AB58" s="333" t="s">
        <v>278</v>
      </c>
      <c r="AC58" s="311" t="str">
        <f>IF(AB58=CONTROLES!$C$81,CONTROLES!$D$81,CONTROLES!$D$82)</f>
        <v>-</v>
      </c>
      <c r="AD58" s="321">
        <f t="shared" si="19"/>
        <v>0.4</v>
      </c>
      <c r="AE58" s="323">
        <f>+AD58</f>
        <v>0.4</v>
      </c>
      <c r="AF58" s="333" t="s">
        <v>279</v>
      </c>
      <c r="AG58" s="335">
        <f>IF(AF58=[4]CONTROLES!$C$50,[4]CONTROLES!$D$50,[4]CONTROLES!$D$51)</f>
        <v>15</v>
      </c>
      <c r="AH58" s="336" t="s">
        <v>280</v>
      </c>
      <c r="AI58" s="335">
        <f>IF(AH58=[4]CONTROLES!$C$52,[4]CONTROLES!$D$52,[4]CONTROLES!$D$53)</f>
        <v>15</v>
      </c>
      <c r="AJ58" s="336" t="s">
        <v>281</v>
      </c>
      <c r="AK58" s="138">
        <f>IF(AJ58=CONTROLES!$C$54,CONTROLES!$D$54,CONTROLES!$D$55)</f>
        <v>15</v>
      </c>
      <c r="AL58" s="336" t="s">
        <v>282</v>
      </c>
      <c r="AM58" s="138">
        <f>IF(AL58=CONTROLES!$C$56,CONTROLES!$D$56,CONTROLES!$D$57)</f>
        <v>15</v>
      </c>
      <c r="AN58" s="336" t="s">
        <v>283</v>
      </c>
      <c r="AO58" s="335">
        <f>IF(AN58=[4]CONTROLES!$C$59,[4]CONTROLES!$D$59,[4]CONTROLES!$D$60)</f>
        <v>15</v>
      </c>
      <c r="AP58" s="336" t="s">
        <v>284</v>
      </c>
      <c r="AQ58" s="335">
        <f>IF(AP58=[4]CONTROLES!$C$61,[4]CONTROLES!$D$61,[4]CONTROLES!$D$62)</f>
        <v>15</v>
      </c>
      <c r="AR58" s="336" t="s">
        <v>285</v>
      </c>
      <c r="AS58" s="335">
        <f>IF(AR58=CONTROLES!$C$63,CONTROLES!$D$63,CONTROLES!$D$65)</f>
        <v>10</v>
      </c>
      <c r="AT58" s="316">
        <f t="shared" ref="AT58" si="27">AG58+AI58+AK58+AM58+AO58+AQ58+AS58</f>
        <v>100</v>
      </c>
      <c r="AU58" s="316">
        <f>+AT58</f>
        <v>100</v>
      </c>
      <c r="AV58" s="337" t="str">
        <f t="shared" si="24"/>
        <v>Fuerte</v>
      </c>
      <c r="AW58" s="137">
        <f>(K58-(K58*AE58))</f>
        <v>0.24</v>
      </c>
      <c r="AX58" s="32" t="str">
        <f>VLOOKUP(AW58,'Tabla probabilidad'!$D$16:$F$20,3,TRUE)</f>
        <v>Baja</v>
      </c>
      <c r="AY58" s="139" t="str">
        <f>VLOOKUP(L58,'Tabla Impacto'!$D$3:$F$8,3,0)</f>
        <v>Moderado</v>
      </c>
      <c r="AZ58" s="237">
        <f>+N58</f>
        <v>0.6</v>
      </c>
      <c r="BA58" s="339" t="str">
        <f>CONCATENATE(AY58,AX58)</f>
        <v>ModeradoBaja</v>
      </c>
      <c r="BB58" s="351" t="str">
        <f>VLOOKUP(BA58,FORMULAS!$K$17:$L$42,2,0)</f>
        <v>Moderado</v>
      </c>
      <c r="BC58" s="222" t="s">
        <v>51</v>
      </c>
      <c r="BD58" s="134" t="s">
        <v>798</v>
      </c>
      <c r="BE58" s="132" t="s">
        <v>799</v>
      </c>
      <c r="BF58" s="132" t="s">
        <v>110</v>
      </c>
      <c r="BG58" s="135">
        <v>45717</v>
      </c>
      <c r="BH58" s="135">
        <v>46006</v>
      </c>
      <c r="BI58" s="136" t="s">
        <v>800</v>
      </c>
      <c r="BJ58" s="136" t="s">
        <v>801</v>
      </c>
      <c r="BK58" s="133" t="s">
        <v>290</v>
      </c>
      <c r="BL58" s="35" t="s">
        <v>315</v>
      </c>
      <c r="BM58" s="26" t="s">
        <v>802</v>
      </c>
      <c r="BN58" s="26" t="s">
        <v>803</v>
      </c>
      <c r="BO58" s="26" t="s">
        <v>804</v>
      </c>
      <c r="BP58" s="25">
        <v>1</v>
      </c>
      <c r="BQ58" s="26" t="s">
        <v>805</v>
      </c>
      <c r="BR58" s="35" t="s">
        <v>314</v>
      </c>
      <c r="BS58" s="35" t="s">
        <v>326</v>
      </c>
      <c r="BT58" s="231" t="s">
        <v>326</v>
      </c>
      <c r="BU58" s="35" t="s">
        <v>571</v>
      </c>
      <c r="BV58" s="35" t="s">
        <v>291</v>
      </c>
      <c r="BW58" s="26" t="s">
        <v>422</v>
      </c>
      <c r="BX58" s="26" t="s">
        <v>806</v>
      </c>
      <c r="BY58" s="25">
        <v>1</v>
      </c>
      <c r="BZ58" s="35" t="s">
        <v>301</v>
      </c>
      <c r="CA58" s="35" t="s">
        <v>296</v>
      </c>
      <c r="CB58" s="238"/>
      <c r="CC58" s="238"/>
      <c r="CD58" s="238"/>
      <c r="CE58" s="238"/>
      <c r="CF58" s="238"/>
      <c r="CG58" s="238"/>
      <c r="CH58" s="238"/>
      <c r="CI58" s="427" t="s">
        <v>315</v>
      </c>
      <c r="CJ58" s="428" t="s">
        <v>807</v>
      </c>
      <c r="CK58" s="428" t="s">
        <v>803</v>
      </c>
      <c r="CL58" s="428" t="s">
        <v>804</v>
      </c>
      <c r="CM58" s="429">
        <v>1</v>
      </c>
      <c r="CN58" s="428" t="s">
        <v>808</v>
      </c>
      <c r="CO58" s="430" t="s">
        <v>314</v>
      </c>
      <c r="CP58" s="431" t="s">
        <v>326</v>
      </c>
      <c r="CQ58" s="431"/>
      <c r="CR58" s="425">
        <v>45947</v>
      </c>
      <c r="CS58" s="174" t="s">
        <v>291</v>
      </c>
      <c r="CT58" s="174" t="s">
        <v>308</v>
      </c>
      <c r="CU58" s="130" t="s">
        <v>671</v>
      </c>
      <c r="CV58" s="426">
        <v>0.7</v>
      </c>
      <c r="CW58" s="358" t="s">
        <v>308</v>
      </c>
      <c r="CX58" s="358" t="s">
        <v>296</v>
      </c>
      <c r="CY58" s="369"/>
      <c r="CZ58" s="369"/>
      <c r="DA58" s="369"/>
      <c r="DB58" s="369"/>
      <c r="DC58" s="369"/>
      <c r="DD58" s="369"/>
      <c r="DE58" s="427" t="s">
        <v>315</v>
      </c>
      <c r="DF58" s="428" t="s">
        <v>809</v>
      </c>
      <c r="DG58" s="428" t="s">
        <v>803</v>
      </c>
      <c r="DH58" s="428" t="s">
        <v>804</v>
      </c>
      <c r="DI58" s="429">
        <v>1</v>
      </c>
      <c r="DJ58" s="428" t="s">
        <v>808</v>
      </c>
      <c r="DK58" s="430" t="s">
        <v>314</v>
      </c>
      <c r="DL58" s="431" t="s">
        <v>326</v>
      </c>
      <c r="DM58" s="431" t="s">
        <v>326</v>
      </c>
      <c r="DN58" s="596">
        <v>45673</v>
      </c>
      <c r="DO58" s="587" t="s">
        <v>315</v>
      </c>
      <c r="DP58" s="587" t="s">
        <v>409</v>
      </c>
      <c r="DQ58" s="587" t="s">
        <v>501</v>
      </c>
      <c r="DR58" s="597">
        <v>1</v>
      </c>
      <c r="DS58" s="587" t="s">
        <v>318</v>
      </c>
      <c r="DT58" s="587" t="s">
        <v>314</v>
      </c>
      <c r="DU58" s="368"/>
      <c r="DV58" s="368"/>
      <c r="DW58" s="356"/>
      <c r="DX58" s="238"/>
      <c r="DY58" s="238"/>
      <c r="DZ58" s="238"/>
      <c r="EA58" s="291"/>
      <c r="EB58" s="291"/>
      <c r="EC58" s="291"/>
      <c r="ED58" s="291"/>
    </row>
    <row r="59" spans="1:134" ht="108" customHeight="1" x14ac:dyDescent="0.25">
      <c r="A59" s="859">
        <v>23</v>
      </c>
      <c r="B59" s="606" t="s">
        <v>98</v>
      </c>
      <c r="C59" s="606" t="str">
        <f>VLOOKUP(B59,FORMULAS!$A$30:$C$52,2,0)</f>
        <v>Medir y evaluar la eficiencia, eficacia y economía de los controles y del Sistema de Control Interno, a través de la aplicación de instrumentos, metodologías de seguimiento y el marco internacional para la práctica profesional de auditoría, con el propósito de contribuir con el mejoramiento continuo y determinar la efectividad de los controles para favorecer la consecución de los objetivos de la entidad, asesorando a la Alta Dirección en la continuidad de la gestión y recomendar las mejoras pertinentes al sistema.</v>
      </c>
      <c r="D59" s="606" t="str">
        <f>VLOOKUP(B59,FORMULAS!$A$30:$C$52,3,0)</f>
        <v xml:space="preserve">Asesor de Control Interno </v>
      </c>
      <c r="E59" s="607" t="s">
        <v>12</v>
      </c>
      <c r="F59" s="607" t="s">
        <v>810</v>
      </c>
      <c r="G59" s="607" t="s">
        <v>811</v>
      </c>
      <c r="H59" s="861" t="s">
        <v>812</v>
      </c>
      <c r="I59" s="859">
        <v>110</v>
      </c>
      <c r="J59" s="610" t="s">
        <v>813</v>
      </c>
      <c r="K59" s="601">
        <v>0.6</v>
      </c>
      <c r="L59" s="611" t="s">
        <v>36</v>
      </c>
      <c r="M59" s="666" t="s">
        <v>814</v>
      </c>
      <c r="N59" s="612">
        <f>VLOOKUP(L59,'Tabla Impacto'!$D$3:$F$8,2,0)</f>
        <v>0.6</v>
      </c>
      <c r="O59" s="613" t="str">
        <f t="shared" ref="O59" si="28">CONCATENATE(M59,J59)</f>
        <v>levemedia</v>
      </c>
      <c r="P59" s="614" t="str">
        <f>VLOOKUP(O59,FORMULAS!$K$17:$L$42,2,0)</f>
        <v>Moderado</v>
      </c>
      <c r="Q59" s="314">
        <v>1</v>
      </c>
      <c r="R59" s="340" t="s">
        <v>815</v>
      </c>
      <c r="S59" s="341" t="s">
        <v>40</v>
      </c>
      <c r="T59" s="234" t="s">
        <v>40</v>
      </c>
      <c r="U59" s="342">
        <f>IF(T59=CONTROLES!$C$72,CONTROLES!$D$72,CONTROLES!$D$74)</f>
        <v>0.25</v>
      </c>
      <c r="V59" s="234" t="s">
        <v>275</v>
      </c>
      <c r="W59" s="342">
        <f>IF(V59=CONTROLES!$C$75,CONTROLES!$D$75,CONTROLES!$D$76)</f>
        <v>0.15</v>
      </c>
      <c r="X59" s="234" t="s">
        <v>276</v>
      </c>
      <c r="Y59" s="343" t="str">
        <f>IF(X59=CONTROLES!$C$77,CONTROLES!$D$77,CONTROLES!$D$78)</f>
        <v>-</v>
      </c>
      <c r="Z59" s="234" t="s">
        <v>277</v>
      </c>
      <c r="AA59" s="344" t="str">
        <f>IF(Z59=CONTROLES!$C$79,CONTROLES!$D$79,CONTROLES!$D$80)</f>
        <v>-</v>
      </c>
      <c r="AB59" s="234" t="s">
        <v>278</v>
      </c>
      <c r="AC59" s="344" t="str">
        <f>IF(AB59=CONTROLES!$C$81,CONTROLES!$D$81,CONTROLES!$D$82)</f>
        <v>-</v>
      </c>
      <c r="AD59" s="345">
        <f t="shared" si="19"/>
        <v>0.4</v>
      </c>
      <c r="AE59" s="648">
        <f>AVERAGE(AD59:AD60)</f>
        <v>0.27500000000000002</v>
      </c>
      <c r="AF59" s="234" t="s">
        <v>279</v>
      </c>
      <c r="AG59" s="213">
        <f>IF(AF59=CONTROLES!$C$50,CONTROLES!$D$50,CONTROLES!$D$51)</f>
        <v>15</v>
      </c>
      <c r="AH59" s="236" t="s">
        <v>280</v>
      </c>
      <c r="AI59" s="213">
        <f>IF(AH59=CONTROLES!$C$52,CONTROLES!$D$52,CONTROLES!$D$53)</f>
        <v>15</v>
      </c>
      <c r="AJ59" s="236" t="s">
        <v>281</v>
      </c>
      <c r="AK59" s="213">
        <f>IF(AJ59=CONTROLES!$C$54,CONTROLES!$D$54,CONTROLES!$D$55)</f>
        <v>15</v>
      </c>
      <c r="AL59" s="236" t="s">
        <v>282</v>
      </c>
      <c r="AM59" s="213">
        <f>IF(AL59=CONTROLES!$C$56,CONTROLES!$D$56,CONTROLES!$D$57)</f>
        <v>15</v>
      </c>
      <c r="AN59" s="236" t="s">
        <v>283</v>
      </c>
      <c r="AO59" s="213">
        <f>IF(AN59=CONTROLES!$C$59,CONTROLES!$D$59,CONTROLES!$D$60)</f>
        <v>15</v>
      </c>
      <c r="AP59" s="236" t="s">
        <v>284</v>
      </c>
      <c r="AQ59" s="213">
        <f>IF(AP59=CONTROLES!$C$61,CONTROLES!$D$61,CONTROLES!$D$62)</f>
        <v>15</v>
      </c>
      <c r="AR59" s="236" t="s">
        <v>285</v>
      </c>
      <c r="AS59" s="213">
        <f>IF(AR59=CONTROLES!$C$63,CONTROLES!$D$63,CONTROLES!$D$65)</f>
        <v>10</v>
      </c>
      <c r="AT59" s="214">
        <f>AG59+AI59+AK59+AM59+AO59+AQ59+AS59</f>
        <v>100</v>
      </c>
      <c r="AU59" s="688">
        <f>(AT59+AT60)/2</f>
        <v>100</v>
      </c>
      <c r="AV59" s="865" t="str">
        <f t="shared" si="24"/>
        <v>Fuerte</v>
      </c>
      <c r="AW59" s="658">
        <f>(K59-(K59*AE59))</f>
        <v>0.43499999999999994</v>
      </c>
      <c r="AX59" s="610" t="str">
        <f>VLOOKUP(AW59,'Tabla probabilidad'!$D$16:$F$20,3,TRUE)</f>
        <v>Media</v>
      </c>
      <c r="AY59" s="666" t="str">
        <f>VLOOKUP(L59,'Tabla Impacto'!$D$3:$F$8,3,0)</f>
        <v>Moderado</v>
      </c>
      <c r="AZ59" s="664">
        <f>+N59</f>
        <v>0.6</v>
      </c>
      <c r="BA59" s="663" t="str">
        <f>CONCATENATE(AY59,AX59)</f>
        <v>ModeradoMedia</v>
      </c>
      <c r="BB59" s="661" t="str">
        <f>VLOOKUP(BA59,FORMULAS!$K$17:$L$42,2,0)</f>
        <v>Moderado</v>
      </c>
      <c r="BC59" s="659" t="s">
        <v>48</v>
      </c>
      <c r="BD59" s="268" t="s">
        <v>326</v>
      </c>
      <c r="BE59" s="269" t="s">
        <v>816</v>
      </c>
      <c r="BF59" s="270" t="s">
        <v>110</v>
      </c>
      <c r="BG59" s="271">
        <v>45658</v>
      </c>
      <c r="BH59" s="271">
        <v>46022</v>
      </c>
      <c r="BI59" s="269" t="s">
        <v>817</v>
      </c>
      <c r="BJ59" s="272" t="s">
        <v>801</v>
      </c>
      <c r="BK59" s="273" t="s">
        <v>290</v>
      </c>
      <c r="BL59" s="279" t="s">
        <v>315</v>
      </c>
      <c r="BM59" s="280" t="s">
        <v>818</v>
      </c>
      <c r="BN59" s="270" t="s">
        <v>819</v>
      </c>
      <c r="BO59" s="270" t="s">
        <v>326</v>
      </c>
      <c r="BP59" s="270" t="s">
        <v>326</v>
      </c>
      <c r="BQ59" s="270" t="s">
        <v>326</v>
      </c>
      <c r="BR59" s="270" t="s">
        <v>314</v>
      </c>
      <c r="BS59" s="270" t="s">
        <v>326</v>
      </c>
      <c r="BT59" s="281" t="s">
        <v>326</v>
      </c>
      <c r="BU59" s="282">
        <v>45860</v>
      </c>
      <c r="BV59" s="283" t="s">
        <v>291</v>
      </c>
      <c r="BW59" s="284" t="s">
        <v>422</v>
      </c>
      <c r="BX59" s="284" t="s">
        <v>820</v>
      </c>
      <c r="BY59" s="283" t="s">
        <v>297</v>
      </c>
      <c r="BZ59" s="283" t="s">
        <v>297</v>
      </c>
      <c r="CA59" s="283" t="s">
        <v>296</v>
      </c>
      <c r="CB59" s="29"/>
      <c r="CC59" s="29"/>
      <c r="CD59" s="29"/>
      <c r="CE59" s="29"/>
      <c r="CF59" s="29"/>
      <c r="CG59" s="29"/>
      <c r="CH59" s="355"/>
      <c r="CI59" s="474" t="s">
        <v>315</v>
      </c>
      <c r="CJ59" s="280" t="s">
        <v>821</v>
      </c>
      <c r="CK59" s="270" t="s">
        <v>819</v>
      </c>
      <c r="CL59" s="270" t="s">
        <v>326</v>
      </c>
      <c r="CM59" s="270" t="s">
        <v>326</v>
      </c>
      <c r="CN59" s="270" t="s">
        <v>326</v>
      </c>
      <c r="CO59" s="270" t="s">
        <v>314</v>
      </c>
      <c r="CP59" s="270" t="s">
        <v>326</v>
      </c>
      <c r="CQ59" s="281" t="s">
        <v>326</v>
      </c>
      <c r="CR59" s="933">
        <v>45947</v>
      </c>
      <c r="CS59" s="874" t="s">
        <v>291</v>
      </c>
      <c r="CT59" s="874" t="s">
        <v>308</v>
      </c>
      <c r="CU59" s="877" t="s">
        <v>822</v>
      </c>
      <c r="CV59" s="935">
        <v>0.7</v>
      </c>
      <c r="CW59" s="905" t="s">
        <v>308</v>
      </c>
      <c r="CX59" s="905" t="s">
        <v>296</v>
      </c>
      <c r="CY59" s="358"/>
      <c r="CZ59" s="358"/>
      <c r="DA59" s="358"/>
      <c r="DB59" s="358"/>
      <c r="DC59" s="358"/>
      <c r="DD59" s="358"/>
      <c r="DE59" s="359" t="s">
        <v>315</v>
      </c>
      <c r="DF59" s="370" t="s">
        <v>823</v>
      </c>
      <c r="DG59" s="476" t="s">
        <v>824</v>
      </c>
      <c r="DH59" s="370" t="s">
        <v>823</v>
      </c>
      <c r="DI59" s="370"/>
      <c r="DJ59" s="428" t="s">
        <v>825</v>
      </c>
      <c r="DK59" s="430" t="s">
        <v>314</v>
      </c>
      <c r="DL59" s="431" t="s">
        <v>326</v>
      </c>
      <c r="DM59" s="371" t="s">
        <v>826</v>
      </c>
      <c r="DN59" s="598">
        <v>46020</v>
      </c>
      <c r="DO59" s="599" t="s">
        <v>315</v>
      </c>
      <c r="DP59" s="587" t="s">
        <v>409</v>
      </c>
      <c r="DQ59" s="600" t="s">
        <v>827</v>
      </c>
      <c r="DR59" s="599" t="s">
        <v>326</v>
      </c>
      <c r="DS59" s="599" t="s">
        <v>326</v>
      </c>
      <c r="DT59" s="587" t="s">
        <v>314</v>
      </c>
      <c r="DU59" s="372">
        <v>45657</v>
      </c>
      <c r="DV59" s="371" t="s">
        <v>315</v>
      </c>
      <c r="DW59" s="373" t="s">
        <v>326</v>
      </c>
      <c r="DX59" s="373" t="s">
        <v>326</v>
      </c>
      <c r="DY59" s="373" t="s">
        <v>326</v>
      </c>
      <c r="DZ59" s="373" t="s">
        <v>326</v>
      </c>
    </row>
    <row r="60" spans="1:134" ht="143.25" customHeight="1" x14ac:dyDescent="0.25">
      <c r="A60" s="859"/>
      <c r="B60" s="606"/>
      <c r="C60" s="606"/>
      <c r="D60" s="606"/>
      <c r="E60" s="607"/>
      <c r="F60" s="607"/>
      <c r="G60" s="607"/>
      <c r="H60" s="861"/>
      <c r="I60" s="859"/>
      <c r="J60" s="610"/>
      <c r="K60" s="601"/>
      <c r="L60" s="611"/>
      <c r="M60" s="666"/>
      <c r="N60" s="612"/>
      <c r="O60" s="613"/>
      <c r="P60" s="614"/>
      <c r="Q60" s="314">
        <v>2</v>
      </c>
      <c r="R60" s="340" t="s">
        <v>828</v>
      </c>
      <c r="S60" s="341" t="s">
        <v>41</v>
      </c>
      <c r="T60" s="234" t="s">
        <v>41</v>
      </c>
      <c r="U60" s="342">
        <f>IF(T60=CONTROLES!$C$72,CONTROLES!$D$72,CONTROLES!$D$74)</f>
        <v>0</v>
      </c>
      <c r="V60" s="234" t="s">
        <v>275</v>
      </c>
      <c r="W60" s="342">
        <f>IF(V60=CONTROLES!$C$75,CONTROLES!$D$75,CONTROLES!$D$76)</f>
        <v>0.15</v>
      </c>
      <c r="X60" s="235" t="s">
        <v>276</v>
      </c>
      <c r="Y60" s="343" t="str">
        <f>IF(X60=CONTROLES!$C$77,CONTROLES!$D$77,CONTROLES!$D$78)</f>
        <v>-</v>
      </c>
      <c r="Z60" s="234" t="s">
        <v>277</v>
      </c>
      <c r="AA60" s="344" t="str">
        <f>IF(Z60=CONTROLES!$C$79,CONTROLES!$D$79,CONTROLES!$D$80)</f>
        <v>-</v>
      </c>
      <c r="AB60" s="234" t="s">
        <v>278</v>
      </c>
      <c r="AC60" s="344" t="str">
        <f>IF(AB60=CONTROLES!$C$81,CONTROLES!$D$81,CONTROLES!$D$82)</f>
        <v>-</v>
      </c>
      <c r="AD60" s="345">
        <f t="shared" si="19"/>
        <v>0.15</v>
      </c>
      <c r="AE60" s="648"/>
      <c r="AF60" s="234" t="s">
        <v>279</v>
      </c>
      <c r="AG60" s="213">
        <f>IF(AF60=CONTROLES!$C$50,CONTROLES!$D$50,CONTROLES!$D$51)</f>
        <v>15</v>
      </c>
      <c r="AH60" s="236" t="s">
        <v>280</v>
      </c>
      <c r="AI60" s="213">
        <f>IF(AH60=CONTROLES!$C$52,CONTROLES!$D$52,CONTROLES!$D$53)</f>
        <v>15</v>
      </c>
      <c r="AJ60" s="236" t="s">
        <v>281</v>
      </c>
      <c r="AK60" s="213">
        <f>IF(AJ60=CONTROLES!$C$54,CONTROLES!$D$54,CONTROLES!$D$55)</f>
        <v>15</v>
      </c>
      <c r="AL60" s="236" t="s">
        <v>282</v>
      </c>
      <c r="AM60" s="213">
        <f>IF(AL60=CONTROLES!$C$56,CONTROLES!$D$56,CONTROLES!$D$57)</f>
        <v>15</v>
      </c>
      <c r="AN60" s="236" t="s">
        <v>283</v>
      </c>
      <c r="AO60" s="213">
        <f>IF(AN60=CONTROLES!$C$59,CONTROLES!$D$59,CONTROLES!$D$60)</f>
        <v>15</v>
      </c>
      <c r="AP60" s="236" t="s">
        <v>284</v>
      </c>
      <c r="AQ60" s="213">
        <f>IF(AP60=CONTROLES!$C$61,CONTROLES!$D$61,CONTROLES!$D$62)</f>
        <v>15</v>
      </c>
      <c r="AR60" s="236" t="s">
        <v>285</v>
      </c>
      <c r="AS60" s="213">
        <f>IF(AR60=CONTROLES!$C$63,CONTROLES!$D$63,CONTROLES!$D$65)</f>
        <v>10</v>
      </c>
      <c r="AT60" s="214">
        <f>AG60+AI60+AK60+AM60+AO60+AQ60+AS60</f>
        <v>100</v>
      </c>
      <c r="AU60" s="689"/>
      <c r="AV60" s="866"/>
      <c r="AW60" s="658"/>
      <c r="AX60" s="610"/>
      <c r="AY60" s="666"/>
      <c r="AZ60" s="665"/>
      <c r="BA60" s="657"/>
      <c r="BB60" s="662"/>
      <c r="BC60" s="660"/>
      <c r="BD60" s="267" t="s">
        <v>326</v>
      </c>
      <c r="BE60" s="274" t="s">
        <v>816</v>
      </c>
      <c r="BF60" s="275" t="s">
        <v>110</v>
      </c>
      <c r="BG60" s="276">
        <v>45658</v>
      </c>
      <c r="BH60" s="276">
        <v>46022</v>
      </c>
      <c r="BI60" s="274" t="s">
        <v>829</v>
      </c>
      <c r="BJ60" s="277" t="s">
        <v>801</v>
      </c>
      <c r="BK60" s="278" t="s">
        <v>290</v>
      </c>
      <c r="BL60" s="285" t="s">
        <v>315</v>
      </c>
      <c r="BM60" s="286" t="s">
        <v>830</v>
      </c>
      <c r="BN60" s="275" t="s">
        <v>831</v>
      </c>
      <c r="BO60" s="275" t="s">
        <v>326</v>
      </c>
      <c r="BP60" s="275" t="s">
        <v>326</v>
      </c>
      <c r="BQ60" s="275" t="s">
        <v>326</v>
      </c>
      <c r="BR60" s="275" t="s">
        <v>314</v>
      </c>
      <c r="BS60" s="275" t="s">
        <v>326</v>
      </c>
      <c r="BT60" s="287" t="s">
        <v>326</v>
      </c>
      <c r="BU60" s="288">
        <v>45860</v>
      </c>
      <c r="BV60" s="289" t="s">
        <v>291</v>
      </c>
      <c r="BW60" s="290" t="s">
        <v>422</v>
      </c>
      <c r="BX60" s="290" t="s">
        <v>820</v>
      </c>
      <c r="BY60" s="289" t="s">
        <v>297</v>
      </c>
      <c r="BZ60" s="289" t="s">
        <v>297</v>
      </c>
      <c r="CA60" s="289" t="s">
        <v>296</v>
      </c>
      <c r="CB60" s="29"/>
      <c r="CC60" s="29"/>
      <c r="CD60" s="29"/>
      <c r="CE60" s="29"/>
      <c r="CF60" s="29"/>
      <c r="CG60" s="29"/>
      <c r="CH60" s="355"/>
      <c r="CI60" s="475" t="s">
        <v>315</v>
      </c>
      <c r="CJ60" s="286" t="s">
        <v>832</v>
      </c>
      <c r="CK60" s="275" t="s">
        <v>831</v>
      </c>
      <c r="CL60" s="275" t="s">
        <v>326</v>
      </c>
      <c r="CM60" s="275" t="s">
        <v>326</v>
      </c>
      <c r="CN60" s="275" t="s">
        <v>326</v>
      </c>
      <c r="CO60" s="275" t="s">
        <v>314</v>
      </c>
      <c r="CP60" s="275" t="s">
        <v>326</v>
      </c>
      <c r="CQ60" s="287" t="s">
        <v>326</v>
      </c>
      <c r="CR60" s="934"/>
      <c r="CS60" s="876"/>
      <c r="CT60" s="876"/>
      <c r="CU60" s="879"/>
      <c r="CV60" s="936"/>
      <c r="CW60" s="889"/>
      <c r="CX60" s="889"/>
      <c r="CY60" s="358"/>
      <c r="CZ60" s="358"/>
      <c r="DA60" s="358"/>
      <c r="DB60" s="358"/>
      <c r="DC60" s="358"/>
      <c r="DD60" s="358"/>
      <c r="DE60" s="359" t="s">
        <v>315</v>
      </c>
      <c r="DF60" s="370" t="s">
        <v>833</v>
      </c>
      <c r="DG60" s="476" t="s">
        <v>364</v>
      </c>
      <c r="DH60" s="370" t="s">
        <v>834</v>
      </c>
      <c r="DI60" s="370"/>
      <c r="DJ60" s="476" t="s">
        <v>364</v>
      </c>
      <c r="DK60" s="437" t="s">
        <v>314</v>
      </c>
      <c r="DL60" s="517" t="s">
        <v>326</v>
      </c>
      <c r="DM60" s="371" t="s">
        <v>826</v>
      </c>
      <c r="DN60" s="598">
        <v>46020</v>
      </c>
      <c r="DO60" s="599" t="s">
        <v>315</v>
      </c>
      <c r="DP60" s="587" t="s">
        <v>409</v>
      </c>
      <c r="DQ60" s="600" t="s">
        <v>835</v>
      </c>
      <c r="DR60" s="599" t="s">
        <v>326</v>
      </c>
      <c r="DS60" s="599" t="s">
        <v>326</v>
      </c>
      <c r="DT60" s="587" t="s">
        <v>314</v>
      </c>
      <c r="DU60" s="372">
        <v>45657</v>
      </c>
      <c r="DV60" s="371" t="s">
        <v>315</v>
      </c>
      <c r="DW60" s="374" t="s">
        <v>326</v>
      </c>
      <c r="DX60" s="374" t="s">
        <v>326</v>
      </c>
      <c r="DY60" s="374" t="s">
        <v>326</v>
      </c>
      <c r="DZ60" s="374" t="s">
        <v>326</v>
      </c>
    </row>
    <row r="61" spans="1:134" ht="12" customHeight="1" x14ac:dyDescent="0.25">
      <c r="A61" s="210"/>
      <c r="B61" s="200"/>
      <c r="C61" s="200"/>
      <c r="D61" s="200"/>
      <c r="E61" s="200"/>
      <c r="F61" s="200"/>
      <c r="G61" s="239"/>
      <c r="H61" s="239"/>
      <c r="I61" s="200"/>
      <c r="J61" s="240"/>
      <c r="K61" s="200"/>
      <c r="L61" s="240"/>
      <c r="M61" s="200"/>
      <c r="N61" s="200"/>
      <c r="O61" s="200"/>
      <c r="P61" s="200"/>
      <c r="Q61" s="200"/>
      <c r="R61" s="241"/>
      <c r="S61" s="200"/>
      <c r="T61" s="200"/>
      <c r="U61" s="200"/>
      <c r="V61" s="200"/>
      <c r="W61" s="200"/>
      <c r="X61" s="200"/>
      <c r="Y61" s="200"/>
      <c r="Z61" s="200"/>
      <c r="AA61" s="200"/>
      <c r="AB61" s="200"/>
      <c r="AC61" s="200"/>
      <c r="AD61" s="200"/>
      <c r="AE61" s="200"/>
      <c r="AF61" s="200"/>
      <c r="AG61" s="200"/>
      <c r="AH61" s="209"/>
      <c r="AI61" s="200"/>
      <c r="AJ61" s="209"/>
      <c r="AK61" s="200"/>
      <c r="AL61" s="200"/>
      <c r="AM61" s="200"/>
      <c r="AN61" s="200"/>
      <c r="AO61" s="200"/>
      <c r="AP61" s="200"/>
      <c r="AQ61" s="200"/>
      <c r="AR61" s="209"/>
      <c r="AS61" s="200"/>
      <c r="AT61" s="200"/>
      <c r="AU61" s="200"/>
      <c r="AV61" s="209"/>
      <c r="AW61" s="200"/>
      <c r="AX61" s="200"/>
      <c r="AY61" s="200"/>
      <c r="AZ61" s="200"/>
      <c r="BA61" s="200"/>
      <c r="BB61" s="200"/>
      <c r="BC61" s="200"/>
      <c r="BD61" s="242"/>
      <c r="BE61" s="242"/>
      <c r="BF61" s="242"/>
      <c r="BG61" s="242"/>
      <c r="BH61" s="242"/>
      <c r="BI61" s="242"/>
      <c r="BJ61" s="242"/>
      <c r="BK61" s="242"/>
      <c r="BL61" s="200"/>
      <c r="BM61" s="200"/>
      <c r="BN61" s="200"/>
      <c r="BO61" s="200"/>
      <c r="BP61" s="200"/>
      <c r="BQ61" s="200"/>
      <c r="BR61" s="200"/>
      <c r="BS61" s="200"/>
      <c r="CX61" s="354"/>
      <c r="CY61" s="354"/>
      <c r="CZ61" s="354"/>
      <c r="DA61" s="354"/>
      <c r="DB61" s="354"/>
      <c r="DC61" s="354"/>
      <c r="DD61" s="354"/>
      <c r="DE61" s="354"/>
      <c r="DF61" s="456"/>
      <c r="DG61" s="456"/>
      <c r="DH61" s="456"/>
      <c r="DI61" s="456"/>
      <c r="DJ61" s="456"/>
      <c r="DK61" s="518"/>
      <c r="DL61" s="518"/>
    </row>
    <row r="62" spans="1:134" ht="125.25" customHeight="1" x14ac:dyDescent="0.25">
      <c r="A62" s="210"/>
      <c r="B62" s="200"/>
      <c r="C62" s="200"/>
      <c r="D62" s="200"/>
      <c r="E62" s="200"/>
      <c r="F62" s="200"/>
      <c r="G62" s="243"/>
      <c r="H62" s="243"/>
      <c r="I62" s="200"/>
      <c r="J62" s="244"/>
      <c r="K62" s="200"/>
      <c r="L62" s="240"/>
      <c r="M62" s="200"/>
      <c r="N62" s="200"/>
      <c r="O62" s="200"/>
      <c r="P62" s="348"/>
      <c r="Q62" s="200"/>
      <c r="R62" s="241"/>
      <c r="S62" s="200"/>
      <c r="T62" s="200"/>
      <c r="U62" s="200"/>
      <c r="V62" s="200"/>
      <c r="W62" s="200"/>
      <c r="X62" s="200"/>
      <c r="Y62" s="200"/>
      <c r="Z62" s="200"/>
      <c r="AA62" s="200"/>
      <c r="AB62" s="200"/>
      <c r="AC62" s="200"/>
      <c r="AD62" s="200"/>
      <c r="AE62" s="200"/>
      <c r="AF62" s="200"/>
      <c r="AG62" s="200"/>
      <c r="AH62" s="209"/>
      <c r="AI62" s="200"/>
      <c r="AJ62" s="209"/>
      <c r="AK62" s="200"/>
      <c r="AL62" s="200"/>
      <c r="AM62" s="200"/>
      <c r="AN62" s="200"/>
      <c r="AO62" s="200"/>
      <c r="AP62" s="200"/>
      <c r="AQ62" s="200"/>
      <c r="AR62" s="209"/>
      <c r="AS62" s="200"/>
      <c r="AT62" s="200"/>
      <c r="AU62" s="200"/>
      <c r="AV62" s="209"/>
      <c r="AW62" s="200"/>
      <c r="AX62" s="200"/>
      <c r="AY62" s="200"/>
      <c r="AZ62" s="200"/>
      <c r="BA62" s="200"/>
      <c r="BB62" s="200"/>
      <c r="BC62" s="200"/>
      <c r="BD62" s="242"/>
      <c r="BE62" s="242"/>
      <c r="BF62" s="242"/>
      <c r="BG62" s="242"/>
      <c r="BH62" s="242"/>
      <c r="BI62" s="242"/>
      <c r="BJ62" s="242"/>
      <c r="BK62" s="242"/>
      <c r="BL62" s="200"/>
      <c r="BM62" s="200"/>
      <c r="BN62" s="200"/>
      <c r="BO62" s="200"/>
      <c r="BP62" s="200"/>
      <c r="BQ62" s="200"/>
      <c r="BR62" s="200"/>
      <c r="BS62" s="200"/>
      <c r="CX62" s="354"/>
      <c r="CY62" s="354"/>
      <c r="CZ62" s="354"/>
      <c r="DA62" s="354"/>
      <c r="DB62" s="354"/>
      <c r="DC62" s="354"/>
      <c r="DD62" s="354"/>
      <c r="DE62" s="354"/>
      <c r="DF62" s="456"/>
      <c r="DG62" s="456"/>
      <c r="DH62" s="456"/>
      <c r="DI62" s="456"/>
      <c r="DJ62" s="456"/>
      <c r="DK62" s="456"/>
      <c r="DL62" s="456"/>
    </row>
    <row r="63" spans="1:134" ht="96" customHeight="1" x14ac:dyDescent="0.25">
      <c r="A63" s="210"/>
      <c r="B63" s="200"/>
      <c r="C63" s="200"/>
      <c r="D63" s="200"/>
      <c r="E63" s="200"/>
      <c r="F63" s="200"/>
      <c r="G63" s="244"/>
      <c r="H63" s="244"/>
      <c r="I63" s="200"/>
      <c r="J63" s="240"/>
      <c r="K63" s="200"/>
      <c r="L63" s="240"/>
      <c r="M63" s="200"/>
      <c r="N63" s="200"/>
      <c r="O63" s="200"/>
      <c r="P63" s="200"/>
      <c r="Q63" s="200"/>
      <c r="R63" s="241"/>
      <c r="S63" s="200"/>
      <c r="T63" s="200"/>
      <c r="U63" s="200"/>
      <c r="V63" s="200"/>
      <c r="W63" s="200"/>
      <c r="X63" s="200"/>
      <c r="Y63" s="200"/>
      <c r="Z63" s="200"/>
      <c r="AA63" s="200"/>
      <c r="AB63" s="200"/>
      <c r="AC63" s="200"/>
      <c r="AD63" s="200"/>
      <c r="AE63" s="200"/>
      <c r="AF63" s="200"/>
      <c r="AG63" s="200"/>
      <c r="AH63" s="209"/>
      <c r="AI63" s="200"/>
      <c r="AJ63" s="209"/>
      <c r="AK63" s="200"/>
      <c r="AL63" s="200"/>
      <c r="AM63" s="200"/>
      <c r="AN63" s="200"/>
      <c r="AO63" s="200"/>
      <c r="AP63" s="200"/>
      <c r="AQ63" s="200"/>
      <c r="AR63" s="209"/>
      <c r="AS63" s="200"/>
      <c r="AT63" s="200"/>
      <c r="AU63" s="200"/>
      <c r="AV63" s="209"/>
      <c r="AW63" s="200"/>
      <c r="AX63" s="200"/>
      <c r="AY63" s="200"/>
      <c r="AZ63" s="200"/>
      <c r="BA63" s="200"/>
      <c r="BB63" s="200"/>
      <c r="BC63" s="200"/>
      <c r="BD63" s="242"/>
      <c r="BE63" s="242"/>
      <c r="BF63" s="242"/>
      <c r="BG63" s="242"/>
      <c r="BH63" s="242"/>
      <c r="BI63" s="242"/>
      <c r="BJ63" s="242"/>
      <c r="BK63" s="242"/>
      <c r="BL63" s="200"/>
      <c r="BM63" s="200"/>
      <c r="BN63" s="200"/>
      <c r="BO63" s="200"/>
      <c r="BP63" s="200"/>
      <c r="BQ63" s="200"/>
      <c r="BR63" s="200"/>
      <c r="BS63" s="200"/>
      <c r="CX63" s="354"/>
      <c r="CY63" s="354"/>
      <c r="CZ63" s="354"/>
      <c r="DA63" s="354"/>
      <c r="DB63" s="354"/>
      <c r="DC63" s="354"/>
      <c r="DD63" s="354"/>
      <c r="DE63" s="354"/>
      <c r="DF63" s="456"/>
      <c r="DG63" s="456"/>
      <c r="DH63" s="456"/>
      <c r="DI63" s="456"/>
      <c r="DJ63" s="456"/>
      <c r="DK63" s="456"/>
      <c r="DL63" s="456"/>
    </row>
    <row r="64" spans="1:134" ht="12.75" customHeight="1" x14ac:dyDescent="0.25">
      <c r="A64" s="210"/>
      <c r="B64" s="200"/>
      <c r="C64" s="200"/>
      <c r="D64" s="200"/>
      <c r="E64" s="200"/>
      <c r="F64" s="200"/>
      <c r="G64" s="200"/>
      <c r="H64" s="200"/>
      <c r="I64" s="200"/>
      <c r="J64" s="200"/>
      <c r="K64" s="200"/>
      <c r="L64" s="200"/>
      <c r="M64" s="200"/>
      <c r="N64" s="200"/>
      <c r="O64" s="200"/>
      <c r="P64" s="200"/>
      <c r="Q64" s="200"/>
      <c r="R64" s="241"/>
      <c r="S64" s="200"/>
      <c r="T64" s="200"/>
      <c r="U64" s="200"/>
      <c r="V64" s="200"/>
      <c r="W64" s="200"/>
      <c r="X64" s="200"/>
      <c r="Y64" s="200"/>
      <c r="Z64" s="200"/>
      <c r="AA64" s="200"/>
      <c r="AB64" s="200"/>
      <c r="AC64" s="200"/>
      <c r="AD64" s="200"/>
      <c r="AE64" s="200"/>
      <c r="AF64" s="200"/>
      <c r="AG64" s="200"/>
      <c r="AH64" s="209"/>
      <c r="AI64" s="200"/>
      <c r="AJ64" s="209"/>
      <c r="AK64" s="200"/>
      <c r="AL64" s="200"/>
      <c r="AM64" s="200"/>
      <c r="AN64" s="200"/>
      <c r="AO64" s="200"/>
      <c r="AP64" s="200"/>
      <c r="AQ64" s="200"/>
      <c r="AR64" s="209"/>
      <c r="AS64" s="200"/>
      <c r="AT64" s="200"/>
      <c r="AU64" s="200"/>
      <c r="AV64" s="209"/>
      <c r="AW64" s="200"/>
      <c r="AX64" s="200"/>
      <c r="AY64" s="200"/>
      <c r="AZ64" s="200"/>
      <c r="BA64" s="200"/>
      <c r="BB64" s="200"/>
      <c r="BC64" s="200"/>
      <c r="BD64" s="242"/>
      <c r="BE64" s="242"/>
      <c r="BF64" s="242"/>
      <c r="BG64" s="242"/>
      <c r="BH64" s="242"/>
      <c r="BI64" s="242"/>
      <c r="BJ64" s="242"/>
      <c r="BK64" s="242"/>
      <c r="BL64" s="200"/>
      <c r="BM64" s="200"/>
      <c r="BN64" s="200"/>
      <c r="BO64" s="200"/>
      <c r="BP64" s="200"/>
      <c r="BQ64" s="200"/>
      <c r="BR64" s="200"/>
      <c r="BS64" s="200"/>
      <c r="CX64" s="354"/>
      <c r="CY64" s="354"/>
      <c r="CZ64" s="354"/>
      <c r="DA64" s="354"/>
      <c r="DB64" s="354"/>
      <c r="DC64" s="354"/>
      <c r="DD64" s="354"/>
      <c r="DE64" s="354"/>
      <c r="DF64" s="456"/>
      <c r="DG64" s="456"/>
      <c r="DH64" s="456"/>
      <c r="DI64" s="456"/>
      <c r="DJ64" s="456"/>
      <c r="DK64" s="456"/>
      <c r="DL64" s="456"/>
    </row>
    <row r="65" spans="1:116" ht="12.75" customHeight="1" x14ac:dyDescent="0.25">
      <c r="A65" s="210"/>
      <c r="B65" s="200"/>
      <c r="C65" s="200"/>
      <c r="D65" s="200"/>
      <c r="E65" s="200"/>
      <c r="F65" s="200"/>
      <c r="G65" s="200"/>
      <c r="H65" s="200"/>
      <c r="I65" s="200"/>
      <c r="J65" s="200"/>
      <c r="K65" s="200"/>
      <c r="L65" s="200"/>
      <c r="M65" s="200"/>
      <c r="N65" s="200"/>
      <c r="O65" s="200"/>
      <c r="P65" s="200"/>
      <c r="Q65" s="200"/>
      <c r="R65" s="241"/>
      <c r="S65" s="200"/>
      <c r="T65" s="200"/>
      <c r="U65" s="200"/>
      <c r="V65" s="200"/>
      <c r="W65" s="200"/>
      <c r="X65" s="200"/>
      <c r="Y65" s="200"/>
      <c r="Z65" s="200"/>
      <c r="AA65" s="200"/>
      <c r="AB65" s="200"/>
      <c r="AC65" s="200"/>
      <c r="AD65" s="200"/>
      <c r="AE65" s="200"/>
      <c r="AF65" s="200"/>
      <c r="AG65" s="200"/>
      <c r="AH65" s="209"/>
      <c r="AI65" s="200"/>
      <c r="AJ65" s="209"/>
      <c r="AK65" s="200"/>
      <c r="AL65" s="200"/>
      <c r="AM65" s="200"/>
      <c r="AN65" s="200"/>
      <c r="AO65" s="200"/>
      <c r="AP65" s="200"/>
      <c r="AQ65" s="200"/>
      <c r="AR65" s="209"/>
      <c r="AS65" s="200"/>
      <c r="AT65" s="200"/>
      <c r="AU65" s="200"/>
      <c r="AV65" s="209"/>
      <c r="AW65" s="200"/>
      <c r="AX65" s="200"/>
      <c r="AY65" s="200"/>
      <c r="AZ65" s="200"/>
      <c r="BA65" s="200"/>
      <c r="BB65" s="200"/>
      <c r="BC65" s="200"/>
      <c r="BD65" s="242"/>
      <c r="BE65" s="242"/>
      <c r="BF65" s="242"/>
      <c r="BG65" s="242"/>
      <c r="BH65" s="242"/>
      <c r="BI65" s="242"/>
      <c r="BJ65" s="242"/>
      <c r="BK65" s="242"/>
      <c r="BL65" s="200"/>
      <c r="BM65" s="200"/>
      <c r="BN65" s="200"/>
      <c r="BO65" s="200"/>
      <c r="BP65" s="200"/>
      <c r="BQ65" s="200"/>
      <c r="BR65" s="200"/>
      <c r="BS65" s="200"/>
      <c r="CX65" s="354"/>
      <c r="CY65" s="354"/>
      <c r="CZ65" s="354"/>
      <c r="DA65" s="354"/>
      <c r="DB65" s="354"/>
      <c r="DC65" s="354"/>
      <c r="DD65" s="354"/>
      <c r="DE65" s="354"/>
      <c r="DF65" s="456"/>
      <c r="DG65" s="456"/>
      <c r="DH65" s="456"/>
      <c r="DI65" s="456"/>
      <c r="DJ65" s="456"/>
      <c r="DK65" s="456"/>
      <c r="DL65" s="456"/>
    </row>
    <row r="66" spans="1:116" ht="12.75" customHeight="1" x14ac:dyDescent="0.25">
      <c r="A66" s="210"/>
      <c r="B66" s="200"/>
      <c r="C66" s="200"/>
      <c r="D66" s="200"/>
      <c r="E66" s="200"/>
      <c r="F66" s="200"/>
      <c r="G66" s="200"/>
      <c r="H66" s="200"/>
      <c r="I66" s="200"/>
      <c r="J66" s="200"/>
      <c r="K66" s="200"/>
      <c r="L66" s="200"/>
      <c r="M66" s="200"/>
      <c r="N66" s="200"/>
      <c r="O66" s="200"/>
      <c r="P66" s="200"/>
      <c r="Q66" s="200"/>
      <c r="R66" s="241"/>
      <c r="S66" s="200"/>
      <c r="T66" s="200"/>
      <c r="U66" s="200"/>
      <c r="V66" s="200"/>
      <c r="W66" s="200"/>
      <c r="X66" s="200"/>
      <c r="Y66" s="200"/>
      <c r="Z66" s="200"/>
      <c r="AA66" s="200"/>
      <c r="AB66" s="200"/>
      <c r="AC66" s="200"/>
      <c r="AD66" s="200"/>
      <c r="AE66" s="200"/>
      <c r="AF66" s="200"/>
      <c r="AG66" s="200"/>
      <c r="AH66" s="209"/>
      <c r="AI66" s="200"/>
      <c r="AJ66" s="209"/>
      <c r="AK66" s="200"/>
      <c r="AL66" s="200"/>
      <c r="AM66" s="200"/>
      <c r="AN66" s="200"/>
      <c r="AO66" s="200"/>
      <c r="AP66" s="200"/>
      <c r="AQ66" s="200"/>
      <c r="AR66" s="209"/>
      <c r="AS66" s="200"/>
      <c r="AT66" s="200"/>
      <c r="AU66" s="200"/>
      <c r="AV66" s="209"/>
      <c r="AW66" s="200"/>
      <c r="AX66" s="200"/>
      <c r="AY66" s="200"/>
      <c r="AZ66" s="200"/>
      <c r="BA66" s="200"/>
      <c r="BB66" s="200"/>
      <c r="BC66" s="200"/>
      <c r="BD66" s="242"/>
      <c r="BE66" s="242"/>
      <c r="BF66" s="242"/>
      <c r="BG66" s="242"/>
      <c r="BH66" s="242"/>
      <c r="BI66" s="242"/>
      <c r="BJ66" s="242"/>
      <c r="BK66" s="242"/>
      <c r="BL66" s="200"/>
      <c r="BM66" s="200"/>
      <c r="BN66" s="200"/>
      <c r="BO66" s="200"/>
      <c r="BP66" s="200"/>
      <c r="BQ66" s="200"/>
      <c r="BR66" s="200"/>
      <c r="BS66" s="200"/>
      <c r="CX66" s="354"/>
      <c r="CY66" s="354"/>
      <c r="CZ66" s="354"/>
      <c r="DA66" s="354"/>
      <c r="DB66" s="354"/>
      <c r="DC66" s="354"/>
      <c r="DD66" s="354"/>
      <c r="DE66" s="354"/>
      <c r="DF66" s="456"/>
      <c r="DG66" s="456"/>
      <c r="DH66" s="456"/>
      <c r="DI66" s="456"/>
      <c r="DJ66" s="456"/>
      <c r="DK66" s="456"/>
      <c r="DL66" s="456"/>
    </row>
    <row r="67" spans="1:116" ht="12.75" customHeight="1" x14ac:dyDescent="0.25">
      <c r="A67" s="210"/>
      <c r="B67" s="200"/>
      <c r="C67" s="200"/>
      <c r="D67" s="200"/>
      <c r="E67" s="200"/>
      <c r="F67" s="200"/>
      <c r="G67" s="200"/>
      <c r="H67" s="200"/>
      <c r="I67" s="200"/>
      <c r="J67" s="200"/>
      <c r="K67" s="200"/>
      <c r="L67" s="200"/>
      <c r="M67" s="200"/>
      <c r="N67" s="200"/>
      <c r="O67" s="200"/>
      <c r="P67" s="200"/>
      <c r="Q67" s="200"/>
      <c r="R67" s="241"/>
      <c r="S67" s="200"/>
      <c r="T67" s="200"/>
      <c r="U67" s="200"/>
      <c r="V67" s="200"/>
      <c r="W67" s="200"/>
      <c r="X67" s="200"/>
      <c r="Y67" s="200"/>
      <c r="Z67" s="200"/>
      <c r="AA67" s="200"/>
      <c r="AB67" s="200"/>
      <c r="AC67" s="200"/>
      <c r="AD67" s="200"/>
      <c r="AE67" s="200"/>
      <c r="AF67" s="200"/>
      <c r="AG67" s="200"/>
      <c r="AH67" s="209"/>
      <c r="AI67" s="200"/>
      <c r="AJ67" s="209"/>
      <c r="AK67" s="200"/>
      <c r="AL67" s="200"/>
      <c r="AM67" s="200"/>
      <c r="AN67" s="200"/>
      <c r="AO67" s="200"/>
      <c r="AP67" s="200"/>
      <c r="AQ67" s="200"/>
      <c r="AR67" s="209"/>
      <c r="AS67" s="200"/>
      <c r="AT67" s="200"/>
      <c r="AU67" s="200"/>
      <c r="AV67" s="209"/>
      <c r="AW67" s="200"/>
      <c r="AX67" s="200"/>
      <c r="AY67" s="200"/>
      <c r="AZ67" s="200"/>
      <c r="BA67" s="200"/>
      <c r="BB67" s="200"/>
      <c r="BC67" s="200"/>
      <c r="BD67" s="242"/>
      <c r="BE67" s="242"/>
      <c r="BF67" s="242"/>
      <c r="BG67" s="242"/>
      <c r="BH67" s="242"/>
      <c r="BI67" s="242"/>
      <c r="BJ67" s="242"/>
      <c r="BK67" s="242"/>
      <c r="BL67" s="200"/>
      <c r="BM67" s="200"/>
      <c r="BN67" s="200"/>
      <c r="BO67" s="200"/>
      <c r="BP67" s="200"/>
      <c r="BQ67" s="200"/>
      <c r="BR67" s="200"/>
      <c r="BS67" s="200"/>
      <c r="CX67" s="354"/>
      <c r="CY67" s="354"/>
      <c r="CZ67" s="354"/>
      <c r="DA67" s="354"/>
      <c r="DB67" s="354"/>
      <c r="DC67" s="354"/>
      <c r="DD67" s="354"/>
      <c r="DE67" s="354"/>
      <c r="DF67" s="456"/>
      <c r="DG67" s="456"/>
      <c r="DH67" s="456"/>
      <c r="DI67" s="456"/>
      <c r="DJ67" s="456"/>
      <c r="DK67" s="456"/>
      <c r="DL67" s="456"/>
    </row>
    <row r="68" spans="1:116" ht="12.75" customHeight="1" x14ac:dyDescent="0.25">
      <c r="A68" s="210"/>
      <c r="B68" s="200"/>
      <c r="C68" s="200"/>
      <c r="D68" s="200"/>
      <c r="E68" s="200"/>
      <c r="F68" s="200"/>
      <c r="G68" s="200"/>
      <c r="H68" s="200"/>
      <c r="I68" s="200"/>
      <c r="J68" s="200"/>
      <c r="K68" s="200"/>
      <c r="L68" s="200"/>
      <c r="M68" s="200"/>
      <c r="N68" s="200"/>
      <c r="O68" s="200"/>
      <c r="P68" s="200"/>
      <c r="Q68" s="200"/>
      <c r="R68" s="241"/>
      <c r="S68" s="200"/>
      <c r="T68" s="200"/>
      <c r="U68" s="200"/>
      <c r="V68" s="200"/>
      <c r="W68" s="200"/>
      <c r="X68" s="200"/>
      <c r="Y68" s="200"/>
      <c r="Z68" s="200"/>
      <c r="AA68" s="200"/>
      <c r="AB68" s="200"/>
      <c r="AC68" s="200"/>
      <c r="AD68" s="200"/>
      <c r="AE68" s="200"/>
      <c r="AF68" s="200"/>
      <c r="AG68" s="200"/>
      <c r="AH68" s="209"/>
      <c r="AI68" s="200"/>
      <c r="AJ68" s="209"/>
      <c r="AK68" s="200"/>
      <c r="AL68" s="200"/>
      <c r="AM68" s="200"/>
      <c r="AN68" s="200"/>
      <c r="AO68" s="200"/>
      <c r="AP68" s="200"/>
      <c r="AQ68" s="200"/>
      <c r="AR68" s="209"/>
      <c r="AS68" s="200"/>
      <c r="AT68" s="200"/>
      <c r="AU68" s="200"/>
      <c r="AV68" s="209"/>
      <c r="AW68" s="200"/>
      <c r="AX68" s="200"/>
      <c r="AY68" s="200"/>
      <c r="AZ68" s="200"/>
      <c r="BA68" s="200"/>
      <c r="BB68" s="200"/>
      <c r="BC68" s="200"/>
      <c r="BD68" s="242"/>
      <c r="BE68" s="242"/>
      <c r="BF68" s="242"/>
      <c r="BG68" s="242"/>
      <c r="BH68" s="242"/>
      <c r="BI68" s="242"/>
      <c r="BJ68" s="242"/>
      <c r="BK68" s="242"/>
      <c r="BL68" s="200"/>
      <c r="BM68" s="200"/>
      <c r="BN68" s="200"/>
      <c r="BO68" s="200"/>
      <c r="BP68" s="200"/>
      <c r="BQ68" s="200"/>
      <c r="BR68" s="200"/>
      <c r="BS68" s="200"/>
      <c r="CX68" s="354"/>
      <c r="CY68" s="354"/>
      <c r="CZ68" s="354"/>
      <c r="DA68" s="354"/>
      <c r="DB68" s="354"/>
      <c r="DC68" s="354"/>
      <c r="DD68" s="354"/>
      <c r="DE68" s="354"/>
      <c r="DF68" s="456"/>
      <c r="DG68" s="456"/>
      <c r="DH68" s="456"/>
      <c r="DI68" s="456"/>
      <c r="DJ68" s="456"/>
      <c r="DK68" s="456"/>
      <c r="DL68" s="456"/>
    </row>
    <row r="69" spans="1:116" ht="12.75" customHeight="1" x14ac:dyDescent="0.25">
      <c r="A69" s="210"/>
      <c r="B69" s="200"/>
      <c r="C69" s="200"/>
      <c r="D69" s="200"/>
      <c r="E69" s="200"/>
      <c r="F69" s="200"/>
      <c r="G69" s="200"/>
      <c r="H69" s="200"/>
      <c r="I69" s="200"/>
      <c r="J69" s="200"/>
      <c r="K69" s="200"/>
      <c r="L69" s="200"/>
      <c r="M69" s="200"/>
      <c r="N69" s="200"/>
      <c r="O69" s="200"/>
      <c r="P69" s="200"/>
      <c r="Q69" s="200"/>
      <c r="R69" s="241"/>
      <c r="S69" s="200"/>
      <c r="T69" s="200"/>
      <c r="U69" s="200"/>
      <c r="V69" s="200"/>
      <c r="W69" s="200"/>
      <c r="X69" s="200"/>
      <c r="Y69" s="200"/>
      <c r="Z69" s="200"/>
      <c r="AA69" s="200"/>
      <c r="AB69" s="200"/>
      <c r="AC69" s="200"/>
      <c r="AD69" s="200"/>
      <c r="AE69" s="200"/>
      <c r="AF69" s="200"/>
      <c r="AG69" s="200"/>
      <c r="AH69" s="209"/>
      <c r="AI69" s="200"/>
      <c r="AJ69" s="209"/>
      <c r="AK69" s="200"/>
      <c r="AL69" s="200"/>
      <c r="AM69" s="200"/>
      <c r="AN69" s="200"/>
      <c r="AO69" s="200"/>
      <c r="AP69" s="200"/>
      <c r="AQ69" s="200"/>
      <c r="AR69" s="209"/>
      <c r="AS69" s="200"/>
      <c r="AT69" s="200"/>
      <c r="AU69" s="200"/>
      <c r="AV69" s="209"/>
      <c r="AW69" s="200"/>
      <c r="AX69" s="200"/>
      <c r="AY69" s="200"/>
      <c r="AZ69" s="200"/>
      <c r="BA69" s="200"/>
      <c r="BB69" s="200"/>
      <c r="BC69" s="200"/>
      <c r="BD69" s="242"/>
      <c r="BE69" s="242"/>
      <c r="BF69" s="242"/>
      <c r="BG69" s="242"/>
      <c r="BH69" s="242"/>
      <c r="BI69" s="242"/>
      <c r="BJ69" s="242"/>
      <c r="BK69" s="242"/>
      <c r="BL69" s="200"/>
      <c r="BM69" s="200"/>
      <c r="BN69" s="200"/>
      <c r="BO69" s="200"/>
      <c r="BP69" s="200"/>
      <c r="BQ69" s="200"/>
      <c r="BR69" s="200"/>
      <c r="BS69" s="200"/>
      <c r="CX69" s="354"/>
      <c r="CY69" s="354"/>
      <c r="CZ69" s="354"/>
      <c r="DA69" s="354"/>
      <c r="DB69" s="354"/>
      <c r="DC69" s="354"/>
      <c r="DD69" s="354"/>
      <c r="DE69" s="354"/>
      <c r="DF69" s="456"/>
      <c r="DG69" s="456"/>
      <c r="DH69" s="456"/>
      <c r="DI69" s="456"/>
      <c r="DJ69" s="456"/>
      <c r="DK69" s="456"/>
      <c r="DL69" s="456"/>
    </row>
    <row r="70" spans="1:116" ht="12.75" customHeight="1" x14ac:dyDescent="0.25">
      <c r="A70" s="210"/>
      <c r="B70" s="200"/>
      <c r="C70" s="200"/>
      <c r="D70" s="200"/>
      <c r="E70" s="200"/>
      <c r="F70" s="200"/>
      <c r="G70" s="200"/>
      <c r="H70" s="200"/>
      <c r="I70" s="200"/>
      <c r="J70" s="200"/>
      <c r="K70" s="200"/>
      <c r="L70" s="200"/>
      <c r="M70" s="200"/>
      <c r="N70" s="200"/>
      <c r="O70" s="200"/>
      <c r="P70" s="200"/>
      <c r="Q70" s="200"/>
      <c r="R70" s="241"/>
      <c r="S70" s="200"/>
      <c r="T70" s="200"/>
      <c r="U70" s="200"/>
      <c r="V70" s="200"/>
      <c r="W70" s="200"/>
      <c r="X70" s="200"/>
      <c r="Y70" s="200"/>
      <c r="Z70" s="200"/>
      <c r="AA70" s="200"/>
      <c r="AB70" s="200"/>
      <c r="AC70" s="200"/>
      <c r="AD70" s="200"/>
      <c r="AE70" s="200"/>
      <c r="AF70" s="200"/>
      <c r="AG70" s="200"/>
      <c r="AH70" s="209"/>
      <c r="AI70" s="200"/>
      <c r="AJ70" s="209"/>
      <c r="AK70" s="200"/>
      <c r="AL70" s="200"/>
      <c r="AM70" s="200"/>
      <c r="AN70" s="200"/>
      <c r="AO70" s="200"/>
      <c r="AP70" s="200"/>
      <c r="AQ70" s="200"/>
      <c r="AR70" s="209"/>
      <c r="AS70" s="200"/>
      <c r="AT70" s="200"/>
      <c r="AU70" s="200"/>
      <c r="AV70" s="209"/>
      <c r="AW70" s="200"/>
      <c r="AX70" s="200"/>
      <c r="AY70" s="200"/>
      <c r="AZ70" s="200"/>
      <c r="BA70" s="200"/>
      <c r="BB70" s="200"/>
      <c r="BC70" s="200"/>
      <c r="BD70" s="242"/>
      <c r="BE70" s="242"/>
      <c r="BF70" s="242"/>
      <c r="BG70" s="242"/>
      <c r="BH70" s="242"/>
      <c r="BI70" s="242"/>
      <c r="BJ70" s="242"/>
      <c r="BK70" s="242"/>
      <c r="BL70" s="200"/>
      <c r="BM70" s="200"/>
      <c r="BN70" s="200"/>
      <c r="BO70" s="200"/>
      <c r="BP70" s="200"/>
      <c r="BQ70" s="200"/>
      <c r="BR70" s="200"/>
      <c r="BS70" s="200"/>
      <c r="CX70" s="354"/>
      <c r="CY70" s="354"/>
      <c r="CZ70" s="354"/>
      <c r="DA70" s="354"/>
      <c r="DB70" s="354"/>
      <c r="DC70" s="354"/>
      <c r="DD70" s="354"/>
      <c r="DE70" s="354"/>
      <c r="DF70" s="456"/>
      <c r="DG70" s="456"/>
      <c r="DH70" s="456"/>
      <c r="DI70" s="456"/>
      <c r="DJ70" s="456"/>
      <c r="DK70" s="456"/>
      <c r="DL70" s="456"/>
    </row>
    <row r="71" spans="1:116" ht="12.75" customHeight="1" x14ac:dyDescent="0.25">
      <c r="A71" s="210"/>
      <c r="B71" s="200"/>
      <c r="C71" s="200"/>
      <c r="D71" s="200"/>
      <c r="E71" s="200"/>
      <c r="F71" s="200"/>
      <c r="G71" s="200"/>
      <c r="H71" s="200"/>
      <c r="I71" s="200"/>
      <c r="J71" s="200"/>
      <c r="K71" s="200"/>
      <c r="L71" s="200"/>
      <c r="M71" s="200"/>
      <c r="N71" s="200"/>
      <c r="O71" s="200"/>
      <c r="P71" s="200"/>
      <c r="Q71" s="200"/>
      <c r="R71" s="241"/>
      <c r="S71" s="200"/>
      <c r="T71" s="200"/>
      <c r="U71" s="200"/>
      <c r="V71" s="200"/>
      <c r="W71" s="200"/>
      <c r="X71" s="200"/>
      <c r="Y71" s="200"/>
      <c r="Z71" s="200"/>
      <c r="AA71" s="200"/>
      <c r="AB71" s="200"/>
      <c r="AC71" s="200"/>
      <c r="AD71" s="200"/>
      <c r="AE71" s="200"/>
      <c r="AF71" s="200"/>
      <c r="AG71" s="200"/>
      <c r="AH71" s="209"/>
      <c r="AI71" s="200"/>
      <c r="AJ71" s="209"/>
      <c r="AK71" s="200"/>
      <c r="AL71" s="200"/>
      <c r="AM71" s="200"/>
      <c r="AN71" s="200"/>
      <c r="AO71" s="200"/>
      <c r="AP71" s="200"/>
      <c r="AQ71" s="200"/>
      <c r="AR71" s="209"/>
      <c r="AS71" s="200"/>
      <c r="AT71" s="200"/>
      <c r="AU71" s="200"/>
      <c r="AV71" s="209"/>
      <c r="AW71" s="200"/>
      <c r="AX71" s="200"/>
      <c r="AY71" s="200"/>
      <c r="AZ71" s="200"/>
      <c r="BA71" s="200"/>
      <c r="BB71" s="200"/>
      <c r="BC71" s="200"/>
      <c r="BD71" s="242"/>
      <c r="BE71" s="242"/>
      <c r="BF71" s="242"/>
      <c r="BG71" s="242"/>
      <c r="BH71" s="242"/>
      <c r="BI71" s="242"/>
      <c r="BJ71" s="242"/>
      <c r="BK71" s="242"/>
      <c r="BL71" s="200"/>
      <c r="BM71" s="200"/>
      <c r="BN71" s="200"/>
      <c r="BO71" s="200"/>
      <c r="BP71" s="200"/>
      <c r="BQ71" s="200"/>
      <c r="BR71" s="200"/>
      <c r="BS71" s="200"/>
      <c r="CX71" s="354"/>
      <c r="CY71" s="354"/>
      <c r="CZ71" s="354"/>
      <c r="DA71" s="354"/>
      <c r="DB71" s="354"/>
      <c r="DC71" s="354"/>
      <c r="DD71" s="354"/>
      <c r="DE71" s="354"/>
      <c r="DF71" s="456"/>
      <c r="DG71" s="456"/>
      <c r="DH71" s="456"/>
      <c r="DI71" s="456"/>
      <c r="DJ71" s="456"/>
      <c r="DK71" s="456"/>
      <c r="DL71" s="456"/>
    </row>
    <row r="72" spans="1:116" ht="12.75" customHeight="1" x14ac:dyDescent="0.25">
      <c r="A72" s="210"/>
      <c r="B72" s="200"/>
      <c r="C72" s="200"/>
      <c r="D72" s="200"/>
      <c r="E72" s="200"/>
      <c r="F72" s="200"/>
      <c r="G72" s="200"/>
      <c r="H72" s="200"/>
      <c r="I72" s="200"/>
      <c r="J72" s="200"/>
      <c r="K72" s="200"/>
      <c r="L72" s="200"/>
      <c r="M72" s="200"/>
      <c r="N72" s="200"/>
      <c r="O72" s="200"/>
      <c r="P72" s="200"/>
      <c r="Q72" s="200"/>
      <c r="R72" s="241"/>
      <c r="S72" s="200"/>
      <c r="T72" s="200"/>
      <c r="U72" s="200"/>
      <c r="V72" s="200"/>
      <c r="W72" s="200"/>
      <c r="X72" s="200"/>
      <c r="Y72" s="200"/>
      <c r="Z72" s="200"/>
      <c r="AA72" s="200"/>
      <c r="AB72" s="200"/>
      <c r="AC72" s="200"/>
      <c r="AD72" s="200"/>
      <c r="AE72" s="200"/>
      <c r="AF72" s="200"/>
      <c r="AG72" s="200"/>
      <c r="AH72" s="209"/>
      <c r="AI72" s="200"/>
      <c r="AJ72" s="209"/>
      <c r="AK72" s="200"/>
      <c r="AL72" s="200"/>
      <c r="AM72" s="200"/>
      <c r="AN72" s="200"/>
      <c r="AO72" s="200"/>
      <c r="AP72" s="200"/>
      <c r="AQ72" s="200"/>
      <c r="AR72" s="209"/>
      <c r="AS72" s="200"/>
      <c r="AT72" s="200"/>
      <c r="AU72" s="200"/>
      <c r="AV72" s="209"/>
      <c r="AW72" s="200"/>
      <c r="AX72" s="200"/>
      <c r="AY72" s="200"/>
      <c r="AZ72" s="200"/>
      <c r="BA72" s="200"/>
      <c r="BB72" s="200"/>
      <c r="BC72" s="200"/>
      <c r="BD72" s="242"/>
      <c r="BE72" s="242"/>
      <c r="BF72" s="242"/>
      <c r="BG72" s="242"/>
      <c r="BH72" s="242"/>
      <c r="BI72" s="242"/>
      <c r="BJ72" s="242"/>
      <c r="BK72" s="242"/>
      <c r="BL72" s="200"/>
      <c r="BM72" s="200"/>
      <c r="BN72" s="200"/>
      <c r="BO72" s="200"/>
      <c r="BP72" s="200"/>
      <c r="BQ72" s="200"/>
      <c r="BR72" s="200"/>
      <c r="BS72" s="200"/>
      <c r="CX72" s="354"/>
      <c r="CY72" s="354"/>
      <c r="CZ72" s="354"/>
      <c r="DA72" s="354"/>
      <c r="DB72" s="354"/>
      <c r="DC72" s="354"/>
      <c r="DD72" s="354"/>
      <c r="DE72" s="354"/>
      <c r="DF72" s="456"/>
      <c r="DG72" s="456"/>
      <c r="DH72" s="456"/>
      <c r="DI72" s="456"/>
      <c r="DJ72" s="456"/>
      <c r="DK72" s="456"/>
      <c r="DL72" s="456"/>
    </row>
    <row r="73" spans="1:116" ht="12.75" customHeight="1" x14ac:dyDescent="0.25">
      <c r="A73" s="210"/>
      <c r="B73" s="200"/>
      <c r="C73" s="200"/>
      <c r="D73" s="200"/>
      <c r="E73" s="200"/>
      <c r="F73" s="200"/>
      <c r="G73" s="200"/>
      <c r="H73" s="200"/>
      <c r="I73" s="200"/>
      <c r="J73" s="200"/>
      <c r="K73" s="200"/>
      <c r="L73" s="200"/>
      <c r="M73" s="200"/>
      <c r="N73" s="200"/>
      <c r="O73" s="200"/>
      <c r="P73" s="200"/>
      <c r="Q73" s="200"/>
      <c r="R73" s="241"/>
      <c r="S73" s="200"/>
      <c r="T73" s="200"/>
      <c r="U73" s="200"/>
      <c r="V73" s="200"/>
      <c r="W73" s="200"/>
      <c r="X73" s="200"/>
      <c r="Y73" s="200"/>
      <c r="Z73" s="200"/>
      <c r="AA73" s="200"/>
      <c r="AB73" s="200"/>
      <c r="AC73" s="200"/>
      <c r="AD73" s="200"/>
      <c r="AE73" s="200"/>
      <c r="AF73" s="200"/>
      <c r="AG73" s="200"/>
      <c r="AH73" s="209"/>
      <c r="AI73" s="200"/>
      <c r="AJ73" s="209"/>
      <c r="AK73" s="200"/>
      <c r="AL73" s="200"/>
      <c r="AM73" s="200"/>
      <c r="AN73" s="200"/>
      <c r="AO73" s="200"/>
      <c r="AP73" s="200"/>
      <c r="AQ73" s="200"/>
      <c r="AR73" s="209"/>
      <c r="AS73" s="200"/>
      <c r="AT73" s="200"/>
      <c r="AU73" s="200"/>
      <c r="AV73" s="209"/>
      <c r="AW73" s="200"/>
      <c r="AX73" s="200"/>
      <c r="AY73" s="200"/>
      <c r="AZ73" s="200"/>
      <c r="BA73" s="200"/>
      <c r="BB73" s="200"/>
      <c r="BC73" s="200"/>
      <c r="BD73" s="242"/>
      <c r="BE73" s="242"/>
      <c r="BF73" s="242"/>
      <c r="BG73" s="242"/>
      <c r="BH73" s="242"/>
      <c r="BI73" s="242"/>
      <c r="BJ73" s="242"/>
      <c r="BK73" s="242"/>
      <c r="BL73" s="200"/>
      <c r="BM73" s="200"/>
      <c r="BN73" s="200"/>
      <c r="BO73" s="200"/>
      <c r="BP73" s="200"/>
      <c r="BQ73" s="200"/>
      <c r="BR73" s="200"/>
      <c r="BS73" s="200"/>
      <c r="CX73" s="354"/>
      <c r="CY73" s="354"/>
      <c r="CZ73" s="354"/>
      <c r="DA73" s="354"/>
      <c r="DB73" s="354"/>
      <c r="DC73" s="354"/>
      <c r="DD73" s="354"/>
      <c r="DE73" s="354"/>
      <c r="DF73" s="456"/>
      <c r="DG73" s="456"/>
      <c r="DH73" s="456"/>
      <c r="DI73" s="456"/>
      <c r="DJ73" s="456"/>
      <c r="DK73" s="456"/>
      <c r="DL73" s="456"/>
    </row>
    <row r="74" spans="1:116" ht="12.75" customHeight="1" x14ac:dyDescent="0.25">
      <c r="A74" s="210"/>
      <c r="B74" s="200"/>
      <c r="C74" s="200"/>
      <c r="D74" s="200"/>
      <c r="E74" s="200"/>
      <c r="F74" s="200"/>
      <c r="G74" s="200"/>
      <c r="H74" s="200"/>
      <c r="I74" s="200"/>
      <c r="J74" s="200"/>
      <c r="K74" s="200"/>
      <c r="L74" s="200"/>
      <c r="M74" s="200"/>
      <c r="N74" s="200"/>
      <c r="O74" s="200"/>
      <c r="P74" s="200"/>
      <c r="Q74" s="200"/>
      <c r="R74" s="241"/>
      <c r="S74" s="200"/>
      <c r="T74" s="200"/>
      <c r="U74" s="200"/>
      <c r="V74" s="200"/>
      <c r="W74" s="200"/>
      <c r="X74" s="200"/>
      <c r="Y74" s="200"/>
      <c r="Z74" s="200"/>
      <c r="AA74" s="200"/>
      <c r="AB74" s="200"/>
      <c r="AC74" s="200"/>
      <c r="AD74" s="200"/>
      <c r="AE74" s="200"/>
      <c r="AF74" s="200"/>
      <c r="AG74" s="200"/>
      <c r="AH74" s="209"/>
      <c r="AI74" s="200"/>
      <c r="AJ74" s="209"/>
      <c r="AK74" s="200"/>
      <c r="AL74" s="200"/>
      <c r="AM74" s="200"/>
      <c r="AN74" s="200"/>
      <c r="AO74" s="200"/>
      <c r="AP74" s="200"/>
      <c r="AQ74" s="200"/>
      <c r="AR74" s="209"/>
      <c r="AS74" s="200"/>
      <c r="AT74" s="200"/>
      <c r="AU74" s="200"/>
      <c r="AV74" s="209"/>
      <c r="AW74" s="200"/>
      <c r="AX74" s="200"/>
      <c r="AY74" s="200"/>
      <c r="AZ74" s="200"/>
      <c r="BA74" s="200"/>
      <c r="BB74" s="200"/>
      <c r="BC74" s="200"/>
      <c r="BD74" s="242"/>
      <c r="BE74" s="242"/>
      <c r="BF74" s="242"/>
      <c r="BG74" s="242"/>
      <c r="BH74" s="242"/>
      <c r="BI74" s="242"/>
      <c r="BJ74" s="242"/>
      <c r="BK74" s="242"/>
      <c r="BL74" s="200"/>
      <c r="BM74" s="200"/>
      <c r="BN74" s="200"/>
      <c r="BO74" s="200"/>
      <c r="BP74" s="200"/>
      <c r="BQ74" s="200"/>
      <c r="BR74" s="200"/>
      <c r="BS74" s="200"/>
      <c r="CX74" s="354"/>
      <c r="CY74" s="354"/>
      <c r="CZ74" s="354"/>
      <c r="DA74" s="354"/>
      <c r="DB74" s="354"/>
      <c r="DC74" s="354"/>
      <c r="DD74" s="354"/>
      <c r="DE74" s="354"/>
      <c r="DF74" s="456"/>
      <c r="DG74" s="456"/>
      <c r="DH74" s="456"/>
      <c r="DI74" s="456"/>
      <c r="DJ74" s="456"/>
      <c r="DK74" s="456"/>
      <c r="DL74" s="456"/>
    </row>
    <row r="75" spans="1:116" ht="12.75" customHeight="1" x14ac:dyDescent="0.25">
      <c r="A75" s="210"/>
      <c r="B75" s="200"/>
      <c r="C75" s="200"/>
      <c r="D75" s="200"/>
      <c r="E75" s="200"/>
      <c r="F75" s="200"/>
      <c r="G75" s="200"/>
      <c r="H75" s="200"/>
      <c r="I75" s="200"/>
      <c r="J75" s="200"/>
      <c r="K75" s="200"/>
      <c r="L75" s="200"/>
      <c r="M75" s="200"/>
      <c r="N75" s="200"/>
      <c r="O75" s="200"/>
      <c r="P75" s="200"/>
      <c r="Q75" s="200"/>
      <c r="R75" s="241"/>
      <c r="S75" s="200"/>
      <c r="T75" s="200"/>
      <c r="U75" s="200"/>
      <c r="V75" s="200"/>
      <c r="W75" s="200"/>
      <c r="X75" s="200"/>
      <c r="Y75" s="200"/>
      <c r="Z75" s="200"/>
      <c r="AA75" s="200"/>
      <c r="AB75" s="200"/>
      <c r="AC75" s="200"/>
      <c r="AD75" s="200"/>
      <c r="AE75" s="200"/>
      <c r="AF75" s="200"/>
      <c r="AG75" s="200"/>
      <c r="AH75" s="209"/>
      <c r="AI75" s="200"/>
      <c r="AJ75" s="209"/>
      <c r="AK75" s="200"/>
      <c r="AL75" s="200"/>
      <c r="AM75" s="200"/>
      <c r="AN75" s="200"/>
      <c r="AO75" s="200"/>
      <c r="AP75" s="200"/>
      <c r="AQ75" s="200"/>
      <c r="AR75" s="209"/>
      <c r="AS75" s="200"/>
      <c r="AT75" s="200"/>
      <c r="AU75" s="200"/>
      <c r="AV75" s="209"/>
      <c r="AW75" s="200"/>
      <c r="AX75" s="200"/>
      <c r="AY75" s="200"/>
      <c r="AZ75" s="200"/>
      <c r="BA75" s="200"/>
      <c r="BB75" s="200"/>
      <c r="BC75" s="200"/>
      <c r="BD75" s="242"/>
      <c r="BE75" s="242"/>
      <c r="BF75" s="242"/>
      <c r="BG75" s="242"/>
      <c r="BH75" s="242"/>
      <c r="BI75" s="242"/>
      <c r="BJ75" s="242"/>
      <c r="BK75" s="242"/>
      <c r="BL75" s="200"/>
      <c r="BM75" s="200"/>
      <c r="BN75" s="200"/>
      <c r="BO75" s="200"/>
      <c r="BP75" s="200"/>
      <c r="BQ75" s="200"/>
      <c r="BR75" s="200"/>
      <c r="BS75" s="200"/>
      <c r="CX75" s="354"/>
      <c r="CY75" s="354"/>
      <c r="CZ75" s="354"/>
      <c r="DA75" s="354"/>
      <c r="DB75" s="354"/>
      <c r="DC75" s="354"/>
      <c r="DD75" s="354"/>
      <c r="DE75" s="354"/>
      <c r="DF75" s="456"/>
      <c r="DG75" s="456"/>
      <c r="DH75" s="456"/>
      <c r="DI75" s="456"/>
      <c r="DJ75" s="456"/>
      <c r="DK75" s="456"/>
      <c r="DL75" s="456"/>
    </row>
    <row r="76" spans="1:116" ht="12.75" customHeight="1" x14ac:dyDescent="0.25">
      <c r="A76" s="210"/>
      <c r="B76" s="200"/>
      <c r="C76" s="200"/>
      <c r="D76" s="200"/>
      <c r="E76" s="200"/>
      <c r="F76" s="200"/>
      <c r="G76" s="200"/>
      <c r="H76" s="200"/>
      <c r="I76" s="200"/>
      <c r="J76" s="200"/>
      <c r="K76" s="200"/>
      <c r="L76" s="200"/>
      <c r="M76" s="200"/>
      <c r="N76" s="200"/>
      <c r="O76" s="200"/>
      <c r="P76" s="200"/>
      <c r="Q76" s="200"/>
      <c r="R76" s="241"/>
      <c r="S76" s="200"/>
      <c r="T76" s="200"/>
      <c r="U76" s="200"/>
      <c r="V76" s="200"/>
      <c r="W76" s="200"/>
      <c r="X76" s="200"/>
      <c r="Y76" s="200"/>
      <c r="Z76" s="200"/>
      <c r="AA76" s="200"/>
      <c r="AB76" s="200"/>
      <c r="AC76" s="200"/>
      <c r="AD76" s="200"/>
      <c r="AE76" s="200"/>
      <c r="AF76" s="200"/>
      <c r="AG76" s="200"/>
      <c r="AH76" s="209"/>
      <c r="AI76" s="200"/>
      <c r="AJ76" s="209"/>
      <c r="AK76" s="200"/>
      <c r="AL76" s="200"/>
      <c r="AM76" s="200"/>
      <c r="AN76" s="200"/>
      <c r="AO76" s="200"/>
      <c r="AP76" s="200"/>
      <c r="AQ76" s="200"/>
      <c r="AR76" s="209"/>
      <c r="AS76" s="200"/>
      <c r="AT76" s="200"/>
      <c r="AU76" s="200"/>
      <c r="AV76" s="209"/>
      <c r="AW76" s="200"/>
      <c r="AX76" s="200"/>
      <c r="AY76" s="200"/>
      <c r="AZ76" s="200"/>
      <c r="BA76" s="200"/>
      <c r="BB76" s="200"/>
      <c r="BC76" s="200"/>
      <c r="BD76" s="242"/>
      <c r="BE76" s="242"/>
      <c r="BF76" s="242"/>
      <c r="BG76" s="242"/>
      <c r="BH76" s="242"/>
      <c r="BI76" s="242"/>
      <c r="BJ76" s="242"/>
      <c r="BK76" s="242"/>
      <c r="BL76" s="200"/>
      <c r="BM76" s="200"/>
      <c r="BN76" s="200"/>
      <c r="BO76" s="200"/>
      <c r="BP76" s="200"/>
      <c r="BQ76" s="200"/>
      <c r="BR76" s="200"/>
      <c r="BS76" s="200"/>
      <c r="CX76" s="354"/>
      <c r="CY76" s="354"/>
      <c r="CZ76" s="354"/>
      <c r="DA76" s="354"/>
      <c r="DB76" s="354"/>
      <c r="DC76" s="354"/>
      <c r="DD76" s="354"/>
      <c r="DE76" s="354"/>
      <c r="DF76" s="456"/>
      <c r="DG76" s="456"/>
      <c r="DH76" s="456"/>
      <c r="DI76" s="456"/>
      <c r="DJ76" s="456"/>
      <c r="DK76" s="456"/>
      <c r="DL76" s="456"/>
    </row>
    <row r="77" spans="1:116" ht="12.75" customHeight="1" x14ac:dyDescent="0.25">
      <c r="A77" s="210"/>
      <c r="B77" s="200"/>
      <c r="C77" s="200"/>
      <c r="D77" s="200"/>
      <c r="E77" s="200"/>
      <c r="F77" s="200"/>
      <c r="G77" s="200"/>
      <c r="H77" s="200"/>
      <c r="I77" s="200"/>
      <c r="J77" s="200"/>
      <c r="K77" s="200"/>
      <c r="L77" s="200"/>
      <c r="M77" s="200"/>
      <c r="N77" s="200"/>
      <c r="O77" s="200"/>
      <c r="P77" s="200"/>
      <c r="Q77" s="200"/>
      <c r="R77" s="241"/>
      <c r="S77" s="200"/>
      <c r="T77" s="200"/>
      <c r="U77" s="200"/>
      <c r="V77" s="200"/>
      <c r="W77" s="200"/>
      <c r="X77" s="200"/>
      <c r="Y77" s="200"/>
      <c r="Z77" s="200"/>
      <c r="AA77" s="200"/>
      <c r="AB77" s="200"/>
      <c r="AC77" s="200"/>
      <c r="AD77" s="200"/>
      <c r="AE77" s="200"/>
      <c r="AF77" s="200"/>
      <c r="AG77" s="200"/>
      <c r="AH77" s="209"/>
      <c r="AI77" s="200"/>
      <c r="AJ77" s="209"/>
      <c r="AK77" s="200"/>
      <c r="AL77" s="200"/>
      <c r="AM77" s="200"/>
      <c r="AN77" s="200"/>
      <c r="AO77" s="200"/>
      <c r="AP77" s="200"/>
      <c r="AQ77" s="200"/>
      <c r="AR77" s="209"/>
      <c r="AS77" s="200"/>
      <c r="AT77" s="200"/>
      <c r="AU77" s="200"/>
      <c r="AV77" s="209"/>
      <c r="AW77" s="200"/>
      <c r="AX77" s="200"/>
      <c r="AY77" s="200"/>
      <c r="AZ77" s="200"/>
      <c r="BA77" s="200"/>
      <c r="BB77" s="200"/>
      <c r="BC77" s="200"/>
      <c r="BD77" s="242"/>
      <c r="BE77" s="242"/>
      <c r="BF77" s="242"/>
      <c r="BG77" s="242"/>
      <c r="BH77" s="242"/>
      <c r="BI77" s="242"/>
      <c r="BJ77" s="242"/>
      <c r="BK77" s="242"/>
      <c r="BL77" s="200"/>
      <c r="BM77" s="200"/>
      <c r="BN77" s="200"/>
      <c r="BO77" s="200"/>
      <c r="BP77" s="200"/>
      <c r="BQ77" s="200"/>
      <c r="BR77" s="200"/>
      <c r="BS77" s="200"/>
      <c r="CX77" s="354"/>
      <c r="CY77" s="354"/>
      <c r="CZ77" s="354"/>
      <c r="DA77" s="354"/>
      <c r="DB77" s="354"/>
      <c r="DC77" s="354"/>
      <c r="DD77" s="354"/>
      <c r="DE77" s="354"/>
      <c r="DF77" s="456"/>
      <c r="DG77" s="456"/>
      <c r="DH77" s="456"/>
      <c r="DI77" s="456"/>
      <c r="DJ77" s="456"/>
      <c r="DK77" s="456"/>
      <c r="DL77" s="456"/>
    </row>
    <row r="78" spans="1:116" ht="12.75" customHeight="1" x14ac:dyDescent="0.25">
      <c r="A78" s="210"/>
      <c r="B78" s="200"/>
      <c r="C78" s="200"/>
      <c r="D78" s="200"/>
      <c r="E78" s="200"/>
      <c r="F78" s="200"/>
      <c r="G78" s="200"/>
      <c r="H78" s="200"/>
      <c r="I78" s="200"/>
      <c r="J78" s="200"/>
      <c r="K78" s="200"/>
      <c r="L78" s="200"/>
      <c r="M78" s="200"/>
      <c r="N78" s="200"/>
      <c r="O78" s="200"/>
      <c r="P78" s="200"/>
      <c r="Q78" s="200"/>
      <c r="R78" s="241"/>
      <c r="S78" s="200"/>
      <c r="T78" s="200"/>
      <c r="U78" s="200"/>
      <c r="V78" s="200"/>
      <c r="W78" s="200"/>
      <c r="X78" s="200"/>
      <c r="Y78" s="200"/>
      <c r="Z78" s="200"/>
      <c r="AA78" s="200"/>
      <c r="AB78" s="200"/>
      <c r="AC78" s="200"/>
      <c r="AD78" s="200"/>
      <c r="AE78" s="200"/>
      <c r="AF78" s="200"/>
      <c r="AG78" s="200"/>
      <c r="AH78" s="209"/>
      <c r="AI78" s="200"/>
      <c r="AJ78" s="209"/>
      <c r="AK78" s="200"/>
      <c r="AL78" s="200"/>
      <c r="AM78" s="200"/>
      <c r="AN78" s="200"/>
      <c r="AO78" s="200"/>
      <c r="AP78" s="200"/>
      <c r="AQ78" s="200"/>
      <c r="AR78" s="209"/>
      <c r="AS78" s="200"/>
      <c r="AT78" s="200"/>
      <c r="AU78" s="200"/>
      <c r="AV78" s="209"/>
      <c r="AW78" s="200"/>
      <c r="AX78" s="200"/>
      <c r="AY78" s="200"/>
      <c r="AZ78" s="200"/>
      <c r="BA78" s="200"/>
      <c r="BB78" s="200"/>
      <c r="BC78" s="200"/>
      <c r="BD78" s="242"/>
      <c r="BE78" s="242"/>
      <c r="BF78" s="242"/>
      <c r="BG78" s="242"/>
      <c r="BH78" s="242"/>
      <c r="BI78" s="242"/>
      <c r="BJ78" s="242"/>
      <c r="BK78" s="242"/>
      <c r="BL78" s="200"/>
      <c r="BM78" s="200"/>
      <c r="BN78" s="200"/>
      <c r="BO78" s="200"/>
      <c r="BP78" s="200"/>
      <c r="BQ78" s="200"/>
      <c r="BR78" s="200"/>
      <c r="BS78" s="200"/>
      <c r="CX78" s="354"/>
      <c r="CY78" s="354"/>
      <c r="CZ78" s="354"/>
      <c r="DA78" s="354"/>
      <c r="DB78" s="354"/>
      <c r="DC78" s="354"/>
      <c r="DD78" s="354"/>
      <c r="DE78" s="354"/>
      <c r="DF78" s="456"/>
      <c r="DG78" s="456"/>
      <c r="DH78" s="456"/>
      <c r="DI78" s="456"/>
      <c r="DJ78" s="456"/>
      <c r="DK78" s="456"/>
      <c r="DL78" s="456"/>
    </row>
    <row r="79" spans="1:116" ht="12.75" customHeight="1" x14ac:dyDescent="0.25">
      <c r="A79" s="210"/>
      <c r="B79" s="200"/>
      <c r="C79" s="200"/>
      <c r="D79" s="200"/>
      <c r="E79" s="200"/>
      <c r="F79" s="200"/>
      <c r="G79" s="200"/>
      <c r="H79" s="200"/>
      <c r="I79" s="200"/>
      <c r="J79" s="200"/>
      <c r="K79" s="200"/>
      <c r="L79" s="200"/>
      <c r="M79" s="200"/>
      <c r="N79" s="200"/>
      <c r="O79" s="200"/>
      <c r="P79" s="200"/>
      <c r="Q79" s="200"/>
      <c r="R79" s="241"/>
      <c r="S79" s="200"/>
      <c r="T79" s="200"/>
      <c r="U79" s="200"/>
      <c r="V79" s="200"/>
      <c r="W79" s="200"/>
      <c r="X79" s="200"/>
      <c r="Y79" s="200"/>
      <c r="Z79" s="200"/>
      <c r="AA79" s="200"/>
      <c r="AB79" s="200"/>
      <c r="AC79" s="200"/>
      <c r="AD79" s="200"/>
      <c r="AE79" s="200"/>
      <c r="AF79" s="200"/>
      <c r="AG79" s="200"/>
      <c r="AH79" s="209"/>
      <c r="AI79" s="200"/>
      <c r="AJ79" s="209"/>
      <c r="AK79" s="200"/>
      <c r="AL79" s="200"/>
      <c r="AM79" s="200"/>
      <c r="AN79" s="200"/>
      <c r="AO79" s="200"/>
      <c r="AP79" s="200"/>
      <c r="AQ79" s="200"/>
      <c r="AR79" s="209"/>
      <c r="AS79" s="200"/>
      <c r="AT79" s="200"/>
      <c r="AU79" s="200"/>
      <c r="AV79" s="209"/>
      <c r="AW79" s="200"/>
      <c r="AX79" s="200"/>
      <c r="AY79" s="200"/>
      <c r="AZ79" s="200"/>
      <c r="BA79" s="200"/>
      <c r="BB79" s="200"/>
      <c r="BC79" s="200"/>
      <c r="BD79" s="242"/>
      <c r="BE79" s="242"/>
      <c r="BF79" s="242"/>
      <c r="BG79" s="242"/>
      <c r="BH79" s="242"/>
      <c r="BI79" s="242"/>
      <c r="BJ79" s="242"/>
      <c r="BK79" s="242"/>
      <c r="BL79" s="200"/>
      <c r="BM79" s="200"/>
      <c r="BN79" s="200"/>
      <c r="BO79" s="200"/>
      <c r="BP79" s="200"/>
      <c r="BQ79" s="200"/>
      <c r="BR79" s="200"/>
      <c r="BS79" s="200"/>
      <c r="CX79" s="354"/>
      <c r="CY79" s="354"/>
      <c r="CZ79" s="354"/>
      <c r="DA79" s="354"/>
      <c r="DB79" s="354"/>
      <c r="DC79" s="354"/>
      <c r="DD79" s="354"/>
      <c r="DE79" s="354"/>
      <c r="DF79" s="456"/>
      <c r="DG79" s="456"/>
      <c r="DH79" s="456"/>
      <c r="DI79" s="456"/>
      <c r="DJ79" s="456"/>
      <c r="DK79" s="456"/>
      <c r="DL79" s="456"/>
    </row>
    <row r="80" spans="1:116" ht="12.75" customHeight="1" x14ac:dyDescent="0.25">
      <c r="A80" s="210"/>
      <c r="B80" s="200"/>
      <c r="C80" s="200"/>
      <c r="D80" s="200"/>
      <c r="E80" s="200"/>
      <c r="F80" s="200"/>
      <c r="G80" s="200"/>
      <c r="H80" s="200"/>
      <c r="I80" s="200"/>
      <c r="J80" s="200"/>
      <c r="K80" s="200"/>
      <c r="L80" s="200"/>
      <c r="M80" s="200"/>
      <c r="N80" s="200"/>
      <c r="O80" s="200"/>
      <c r="P80" s="200"/>
      <c r="Q80" s="200"/>
      <c r="R80" s="241"/>
      <c r="S80" s="200"/>
      <c r="T80" s="200"/>
      <c r="U80" s="200"/>
      <c r="V80" s="200"/>
      <c r="W80" s="200"/>
      <c r="X80" s="200"/>
      <c r="Y80" s="200"/>
      <c r="Z80" s="200"/>
      <c r="AA80" s="200"/>
      <c r="AB80" s="200"/>
      <c r="AC80" s="200"/>
      <c r="AD80" s="200"/>
      <c r="AE80" s="200"/>
      <c r="AF80" s="200"/>
      <c r="AG80" s="200"/>
      <c r="AH80" s="209"/>
      <c r="AI80" s="200"/>
      <c r="AJ80" s="209"/>
      <c r="AK80" s="200"/>
      <c r="AL80" s="200"/>
      <c r="AM80" s="200"/>
      <c r="AN80" s="200"/>
      <c r="AO80" s="200"/>
      <c r="AP80" s="200"/>
      <c r="AQ80" s="200"/>
      <c r="AR80" s="209"/>
      <c r="AS80" s="200"/>
      <c r="AT80" s="200"/>
      <c r="AU80" s="200"/>
      <c r="AV80" s="209"/>
      <c r="AW80" s="200"/>
      <c r="AX80" s="200"/>
      <c r="AY80" s="200"/>
      <c r="AZ80" s="200"/>
      <c r="BA80" s="200"/>
      <c r="BB80" s="200"/>
      <c r="BC80" s="200"/>
      <c r="BD80" s="242"/>
      <c r="BE80" s="242"/>
      <c r="BF80" s="242"/>
      <c r="BG80" s="242"/>
      <c r="BH80" s="242"/>
      <c r="BI80" s="242"/>
      <c r="BJ80" s="242"/>
      <c r="BK80" s="242"/>
      <c r="BL80" s="200"/>
      <c r="BM80" s="200"/>
      <c r="BN80" s="200"/>
      <c r="BO80" s="200"/>
      <c r="BP80" s="200"/>
      <c r="BQ80" s="200"/>
      <c r="BR80" s="200"/>
      <c r="BS80" s="200"/>
      <c r="CX80" s="354"/>
      <c r="CY80" s="354"/>
      <c r="CZ80" s="354"/>
      <c r="DA80" s="354"/>
      <c r="DB80" s="354"/>
      <c r="DC80" s="354"/>
      <c r="DD80" s="354"/>
      <c r="DE80" s="354"/>
      <c r="DF80" s="456"/>
      <c r="DG80" s="456"/>
      <c r="DH80" s="456"/>
      <c r="DI80" s="456"/>
      <c r="DJ80" s="456"/>
      <c r="DK80" s="456"/>
      <c r="DL80" s="456"/>
    </row>
    <row r="81" spans="1:116" ht="12.75" customHeight="1" x14ac:dyDescent="0.25">
      <c r="A81" s="210"/>
      <c r="B81" s="200"/>
      <c r="C81" s="200"/>
      <c r="D81" s="200"/>
      <c r="E81" s="200"/>
      <c r="F81" s="200"/>
      <c r="G81" s="200"/>
      <c r="H81" s="200"/>
      <c r="I81" s="200"/>
      <c r="J81" s="200"/>
      <c r="K81" s="200"/>
      <c r="L81" s="200"/>
      <c r="M81" s="200"/>
      <c r="N81" s="200"/>
      <c r="O81" s="200"/>
      <c r="P81" s="200"/>
      <c r="Q81" s="200"/>
      <c r="R81" s="241"/>
      <c r="S81" s="200"/>
      <c r="T81" s="200"/>
      <c r="U81" s="200"/>
      <c r="V81" s="200"/>
      <c r="W81" s="200"/>
      <c r="X81" s="200"/>
      <c r="Y81" s="200"/>
      <c r="Z81" s="200"/>
      <c r="AA81" s="200"/>
      <c r="AB81" s="200"/>
      <c r="AC81" s="200"/>
      <c r="AD81" s="200"/>
      <c r="AE81" s="200"/>
      <c r="AF81" s="200"/>
      <c r="AG81" s="200"/>
      <c r="AH81" s="209"/>
      <c r="AI81" s="200"/>
      <c r="AJ81" s="209"/>
      <c r="AK81" s="200"/>
      <c r="AL81" s="200"/>
      <c r="AM81" s="200"/>
      <c r="AN81" s="200"/>
      <c r="AO81" s="200"/>
      <c r="AP81" s="200"/>
      <c r="AQ81" s="200"/>
      <c r="AR81" s="209"/>
      <c r="AS81" s="200"/>
      <c r="AT81" s="200"/>
      <c r="AU81" s="200"/>
      <c r="AV81" s="209"/>
      <c r="AW81" s="200"/>
      <c r="AX81" s="200"/>
      <c r="AY81" s="200"/>
      <c r="AZ81" s="200"/>
      <c r="BA81" s="200"/>
      <c r="BB81" s="200"/>
      <c r="BC81" s="200"/>
      <c r="BD81" s="242"/>
      <c r="BE81" s="242"/>
      <c r="BF81" s="242"/>
      <c r="BG81" s="242"/>
      <c r="BH81" s="242"/>
      <c r="BI81" s="242"/>
      <c r="BJ81" s="242"/>
      <c r="BK81" s="242"/>
      <c r="BL81" s="200"/>
      <c r="BM81" s="200"/>
      <c r="BN81" s="200"/>
      <c r="BO81" s="200"/>
      <c r="BP81" s="200"/>
      <c r="BQ81" s="200"/>
      <c r="BR81" s="200"/>
      <c r="BS81" s="200"/>
      <c r="CX81" s="354"/>
      <c r="CY81" s="354"/>
      <c r="CZ81" s="354"/>
      <c r="DA81" s="354"/>
      <c r="DB81" s="354"/>
      <c r="DC81" s="354"/>
      <c r="DD81" s="354"/>
      <c r="DE81" s="354"/>
      <c r="DF81" s="456"/>
      <c r="DG81" s="456"/>
      <c r="DH81" s="456"/>
      <c r="DI81" s="456"/>
      <c r="DJ81" s="456"/>
      <c r="DK81" s="456"/>
      <c r="DL81" s="456"/>
    </row>
    <row r="82" spans="1:116" ht="12.75" customHeight="1" x14ac:dyDescent="0.25">
      <c r="A82" s="210"/>
      <c r="B82" s="200"/>
      <c r="C82" s="200"/>
      <c r="D82" s="200"/>
      <c r="E82" s="200"/>
      <c r="F82" s="200"/>
      <c r="G82" s="200"/>
      <c r="H82" s="200"/>
      <c r="I82" s="200"/>
      <c r="J82" s="200"/>
      <c r="K82" s="200"/>
      <c r="L82" s="200"/>
      <c r="M82" s="200"/>
      <c r="N82" s="200"/>
      <c r="O82" s="200"/>
      <c r="P82" s="200"/>
      <c r="Q82" s="200"/>
      <c r="R82" s="241"/>
      <c r="S82" s="200"/>
      <c r="T82" s="200"/>
      <c r="U82" s="200"/>
      <c r="V82" s="200"/>
      <c r="W82" s="200"/>
      <c r="X82" s="200"/>
      <c r="Y82" s="200"/>
      <c r="Z82" s="200"/>
      <c r="AA82" s="200"/>
      <c r="AB82" s="200"/>
      <c r="AC82" s="200"/>
      <c r="AD82" s="200"/>
      <c r="AE82" s="200"/>
      <c r="AF82" s="200"/>
      <c r="AG82" s="200"/>
      <c r="AH82" s="209"/>
      <c r="AI82" s="200"/>
      <c r="AJ82" s="209"/>
      <c r="AK82" s="200"/>
      <c r="AL82" s="200"/>
      <c r="AM82" s="200"/>
      <c r="AN82" s="200"/>
      <c r="AO82" s="200"/>
      <c r="AP82" s="200"/>
      <c r="AQ82" s="200"/>
      <c r="AR82" s="209"/>
      <c r="AS82" s="200"/>
      <c r="AT82" s="200"/>
      <c r="AU82" s="200"/>
      <c r="AV82" s="209"/>
      <c r="AW82" s="200"/>
      <c r="AX82" s="200"/>
      <c r="AY82" s="200"/>
      <c r="AZ82" s="200"/>
      <c r="BA82" s="200"/>
      <c r="BB82" s="200"/>
      <c r="BC82" s="200"/>
      <c r="BD82" s="242"/>
      <c r="BE82" s="242"/>
      <c r="BF82" s="242"/>
      <c r="BG82" s="242"/>
      <c r="BH82" s="242"/>
      <c r="BI82" s="242"/>
      <c r="BJ82" s="242"/>
      <c r="BK82" s="242"/>
      <c r="BL82" s="200"/>
      <c r="BM82" s="200"/>
      <c r="BN82" s="200"/>
      <c r="BO82" s="200"/>
      <c r="BP82" s="200"/>
      <c r="BQ82" s="200"/>
      <c r="BR82" s="200"/>
      <c r="BS82" s="200"/>
      <c r="CX82" s="354"/>
      <c r="CY82" s="354"/>
      <c r="CZ82" s="354"/>
      <c r="DA82" s="354"/>
      <c r="DB82" s="354"/>
      <c r="DC82" s="354"/>
      <c r="DD82" s="354"/>
      <c r="DE82" s="354"/>
      <c r="DF82" s="456"/>
      <c r="DG82" s="456"/>
      <c r="DH82" s="456"/>
      <c r="DI82" s="456"/>
      <c r="DJ82" s="456"/>
      <c r="DK82" s="456"/>
      <c r="DL82" s="456"/>
    </row>
    <row r="83" spans="1:116" ht="12.75" customHeight="1" x14ac:dyDescent="0.25">
      <c r="A83" s="210"/>
      <c r="B83" s="200"/>
      <c r="C83" s="200"/>
      <c r="D83" s="200"/>
      <c r="E83" s="200"/>
      <c r="F83" s="200"/>
      <c r="G83" s="200"/>
      <c r="H83" s="200"/>
      <c r="I83" s="200"/>
      <c r="J83" s="200"/>
      <c r="K83" s="200"/>
      <c r="L83" s="200"/>
      <c r="M83" s="200"/>
      <c r="N83" s="200"/>
      <c r="O83" s="200"/>
      <c r="P83" s="200"/>
      <c r="Q83" s="200"/>
      <c r="R83" s="241"/>
      <c r="S83" s="200"/>
      <c r="T83" s="200"/>
      <c r="U83" s="200"/>
      <c r="V83" s="200"/>
      <c r="W83" s="200"/>
      <c r="X83" s="200"/>
      <c r="Y83" s="200"/>
      <c r="Z83" s="200"/>
      <c r="AA83" s="200"/>
      <c r="AB83" s="200"/>
      <c r="AC83" s="200"/>
      <c r="AD83" s="200"/>
      <c r="AE83" s="200"/>
      <c r="AF83" s="200"/>
      <c r="AG83" s="200"/>
      <c r="AH83" s="209"/>
      <c r="AI83" s="200"/>
      <c r="AJ83" s="209"/>
      <c r="AK83" s="200"/>
      <c r="AL83" s="200"/>
      <c r="AM83" s="200"/>
      <c r="AN83" s="200"/>
      <c r="AO83" s="200"/>
      <c r="AP83" s="200"/>
      <c r="AQ83" s="200"/>
      <c r="AR83" s="209"/>
      <c r="AS83" s="200"/>
      <c r="AT83" s="200"/>
      <c r="AU83" s="200"/>
      <c r="AV83" s="209"/>
      <c r="AW83" s="200"/>
      <c r="AX83" s="200"/>
      <c r="AY83" s="200"/>
      <c r="AZ83" s="200"/>
      <c r="BA83" s="200"/>
      <c r="BB83" s="200"/>
      <c r="BC83" s="200"/>
      <c r="BD83" s="242"/>
      <c r="BE83" s="242"/>
      <c r="BF83" s="242"/>
      <c r="BG83" s="242"/>
      <c r="BH83" s="242"/>
      <c r="BI83" s="242"/>
      <c r="BJ83" s="242"/>
      <c r="BK83" s="242"/>
      <c r="BL83" s="200"/>
      <c r="BM83" s="200"/>
      <c r="BN83" s="200"/>
      <c r="BO83" s="200"/>
      <c r="BP83" s="200"/>
      <c r="BQ83" s="200"/>
      <c r="BR83" s="200"/>
      <c r="BS83" s="200"/>
      <c r="CX83" s="354"/>
      <c r="CY83" s="354"/>
      <c r="CZ83" s="354"/>
      <c r="DA83" s="354"/>
      <c r="DB83" s="354"/>
      <c r="DC83" s="354"/>
      <c r="DD83" s="354"/>
      <c r="DE83" s="354"/>
      <c r="DF83" s="456"/>
      <c r="DG83" s="456"/>
      <c r="DH83" s="456"/>
      <c r="DI83" s="456"/>
      <c r="DJ83" s="456"/>
      <c r="DK83" s="456"/>
      <c r="DL83" s="456"/>
    </row>
    <row r="84" spans="1:116" ht="12.75" customHeight="1" x14ac:dyDescent="0.25">
      <c r="A84" s="210"/>
      <c r="B84" s="200"/>
      <c r="C84" s="200"/>
      <c r="D84" s="200"/>
      <c r="E84" s="200"/>
      <c r="F84" s="200"/>
      <c r="G84" s="200"/>
      <c r="H84" s="200"/>
      <c r="I84" s="200"/>
      <c r="J84" s="200"/>
      <c r="K84" s="200"/>
      <c r="L84" s="200"/>
      <c r="M84" s="200"/>
      <c r="N84" s="200"/>
      <c r="O84" s="200"/>
      <c r="P84" s="200"/>
      <c r="Q84" s="200"/>
      <c r="R84" s="241"/>
      <c r="S84" s="200"/>
      <c r="T84" s="200"/>
      <c r="U84" s="200"/>
      <c r="V84" s="200"/>
      <c r="W84" s="200"/>
      <c r="X84" s="200"/>
      <c r="Y84" s="200"/>
      <c r="Z84" s="200"/>
      <c r="AA84" s="200"/>
      <c r="AB84" s="200"/>
      <c r="AC84" s="200"/>
      <c r="AD84" s="200"/>
      <c r="AE84" s="200"/>
      <c r="AF84" s="200"/>
      <c r="AG84" s="200"/>
      <c r="AH84" s="209"/>
      <c r="AI84" s="200"/>
      <c r="AJ84" s="209"/>
      <c r="AK84" s="200"/>
      <c r="AL84" s="200"/>
      <c r="AM84" s="200"/>
      <c r="AN84" s="200"/>
      <c r="AO84" s="200"/>
      <c r="AP84" s="200"/>
      <c r="AQ84" s="200"/>
      <c r="AR84" s="209"/>
      <c r="AS84" s="200"/>
      <c r="AT84" s="200"/>
      <c r="AU84" s="200"/>
      <c r="AV84" s="209"/>
      <c r="AW84" s="200"/>
      <c r="AX84" s="200"/>
      <c r="AY84" s="200"/>
      <c r="AZ84" s="200"/>
      <c r="BA84" s="200"/>
      <c r="BB84" s="200"/>
      <c r="BC84" s="200"/>
      <c r="BD84" s="242"/>
      <c r="BE84" s="242"/>
      <c r="BF84" s="242"/>
      <c r="BG84" s="242"/>
      <c r="BH84" s="242"/>
      <c r="BI84" s="242"/>
      <c r="BJ84" s="242"/>
      <c r="BK84" s="242"/>
      <c r="BL84" s="200"/>
      <c r="BM84" s="200"/>
      <c r="BN84" s="200"/>
      <c r="BO84" s="200"/>
      <c r="BP84" s="200"/>
      <c r="BQ84" s="200"/>
      <c r="BR84" s="200"/>
      <c r="BS84" s="200"/>
      <c r="CX84" s="354"/>
      <c r="CY84" s="354"/>
      <c r="CZ84" s="354"/>
      <c r="DA84" s="354"/>
      <c r="DB84" s="354"/>
      <c r="DC84" s="354"/>
      <c r="DD84" s="354"/>
      <c r="DE84" s="354"/>
      <c r="DF84" s="456"/>
      <c r="DG84" s="456"/>
      <c r="DH84" s="456"/>
      <c r="DI84" s="456"/>
      <c r="DJ84" s="456"/>
      <c r="DK84" s="456"/>
      <c r="DL84" s="456"/>
    </row>
    <row r="85" spans="1:116" ht="12.75" customHeight="1" x14ac:dyDescent="0.25">
      <c r="A85" s="210"/>
      <c r="B85" s="200"/>
      <c r="C85" s="200"/>
      <c r="D85" s="200"/>
      <c r="E85" s="200"/>
      <c r="F85" s="200"/>
      <c r="G85" s="200"/>
      <c r="H85" s="200"/>
      <c r="I85" s="200"/>
      <c r="J85" s="200"/>
      <c r="K85" s="200"/>
      <c r="L85" s="200"/>
      <c r="M85" s="200"/>
      <c r="N85" s="200"/>
      <c r="O85" s="200"/>
      <c r="P85" s="200"/>
      <c r="Q85" s="200"/>
      <c r="R85" s="241"/>
      <c r="S85" s="200"/>
      <c r="T85" s="200"/>
      <c r="U85" s="200"/>
      <c r="V85" s="200"/>
      <c r="W85" s="200"/>
      <c r="X85" s="200"/>
      <c r="Y85" s="200"/>
      <c r="Z85" s="200"/>
      <c r="AA85" s="200"/>
      <c r="AB85" s="200"/>
      <c r="AC85" s="200"/>
      <c r="AD85" s="200"/>
      <c r="AE85" s="200"/>
      <c r="AF85" s="200"/>
      <c r="AG85" s="200"/>
      <c r="AH85" s="209"/>
      <c r="AI85" s="200"/>
      <c r="AJ85" s="209"/>
      <c r="AK85" s="200"/>
      <c r="AL85" s="200"/>
      <c r="AM85" s="200"/>
      <c r="AN85" s="200"/>
      <c r="AO85" s="200"/>
      <c r="AP85" s="200"/>
      <c r="AQ85" s="200"/>
      <c r="AR85" s="209"/>
      <c r="AS85" s="200"/>
      <c r="AT85" s="200"/>
      <c r="AU85" s="200"/>
      <c r="AV85" s="209"/>
      <c r="AW85" s="200"/>
      <c r="AX85" s="200"/>
      <c r="AY85" s="200"/>
      <c r="AZ85" s="200"/>
      <c r="BA85" s="200"/>
      <c r="BB85" s="200"/>
      <c r="BC85" s="200"/>
      <c r="BD85" s="242"/>
      <c r="BE85" s="242"/>
      <c r="BF85" s="242"/>
      <c r="BG85" s="242"/>
      <c r="BH85" s="242"/>
      <c r="BI85" s="242"/>
      <c r="BJ85" s="242"/>
      <c r="BK85" s="242"/>
      <c r="BL85" s="200"/>
      <c r="BM85" s="200"/>
      <c r="BN85" s="200"/>
      <c r="BO85" s="200"/>
      <c r="BP85" s="200"/>
      <c r="BQ85" s="200"/>
      <c r="BR85" s="200"/>
      <c r="BS85" s="200"/>
      <c r="CX85" s="354"/>
      <c r="CY85" s="354"/>
      <c r="CZ85" s="354"/>
      <c r="DA85" s="354"/>
      <c r="DB85" s="354"/>
      <c r="DC85" s="354"/>
      <c r="DD85" s="354"/>
      <c r="DE85" s="354"/>
      <c r="DF85" s="456"/>
      <c r="DG85" s="456"/>
      <c r="DH85" s="456"/>
      <c r="DI85" s="456"/>
      <c r="DJ85" s="456"/>
      <c r="DK85" s="456"/>
      <c r="DL85" s="456"/>
    </row>
    <row r="86" spans="1:116" ht="12.75" customHeight="1" x14ac:dyDescent="0.25">
      <c r="A86" s="210"/>
      <c r="B86" s="200"/>
      <c r="C86" s="200"/>
      <c r="D86" s="200"/>
      <c r="E86" s="200"/>
      <c r="F86" s="200"/>
      <c r="G86" s="200"/>
      <c r="H86" s="200"/>
      <c r="I86" s="200"/>
      <c r="J86" s="200"/>
      <c r="K86" s="200"/>
      <c r="L86" s="200"/>
      <c r="M86" s="200"/>
      <c r="N86" s="200"/>
      <c r="O86" s="200"/>
      <c r="P86" s="200"/>
      <c r="Q86" s="200"/>
      <c r="R86" s="241"/>
      <c r="S86" s="200"/>
      <c r="T86" s="200"/>
      <c r="U86" s="200"/>
      <c r="V86" s="200"/>
      <c r="W86" s="200"/>
      <c r="X86" s="200"/>
      <c r="Y86" s="200"/>
      <c r="Z86" s="200"/>
      <c r="AA86" s="200"/>
      <c r="AB86" s="200"/>
      <c r="AC86" s="200"/>
      <c r="AD86" s="200"/>
      <c r="AE86" s="200"/>
      <c r="AF86" s="200"/>
      <c r="AG86" s="200"/>
      <c r="AH86" s="209"/>
      <c r="AI86" s="200"/>
      <c r="AJ86" s="209"/>
      <c r="AK86" s="200"/>
      <c r="AL86" s="200"/>
      <c r="AM86" s="200"/>
      <c r="AN86" s="200"/>
      <c r="AO86" s="200"/>
      <c r="AP86" s="200"/>
      <c r="AQ86" s="200"/>
      <c r="AR86" s="209"/>
      <c r="AS86" s="200"/>
      <c r="AT86" s="200"/>
      <c r="AU86" s="200"/>
      <c r="AV86" s="209"/>
      <c r="AW86" s="200"/>
      <c r="AX86" s="200"/>
      <c r="AY86" s="200"/>
      <c r="AZ86" s="200"/>
      <c r="BA86" s="200"/>
      <c r="BB86" s="200"/>
      <c r="BC86" s="200"/>
      <c r="BD86" s="200"/>
      <c r="BE86" s="200"/>
      <c r="BF86" s="200"/>
      <c r="BG86" s="200"/>
      <c r="BH86" s="200"/>
      <c r="BI86" s="200"/>
      <c r="BJ86" s="200"/>
      <c r="BK86" s="200"/>
      <c r="BL86" s="200"/>
      <c r="BM86" s="200"/>
      <c r="BN86" s="200"/>
      <c r="BO86" s="200"/>
      <c r="BP86" s="200"/>
      <c r="BQ86" s="200"/>
      <c r="BR86" s="200"/>
      <c r="BS86" s="200"/>
      <c r="CX86" s="354"/>
      <c r="CY86" s="354"/>
      <c r="CZ86" s="354"/>
      <c r="DA86" s="354"/>
      <c r="DB86" s="354"/>
      <c r="DC86" s="354"/>
      <c r="DD86" s="354"/>
      <c r="DE86" s="354"/>
      <c r="DF86" s="456"/>
      <c r="DG86" s="456"/>
      <c r="DH86" s="456"/>
      <c r="DI86" s="456"/>
      <c r="DJ86" s="456"/>
      <c r="DK86" s="456"/>
      <c r="DL86" s="456"/>
    </row>
    <row r="87" spans="1:116" ht="12.75" customHeight="1" x14ac:dyDescent="0.25">
      <c r="A87" s="210"/>
      <c r="B87" s="200"/>
      <c r="C87" s="200"/>
      <c r="D87" s="200"/>
      <c r="E87" s="200"/>
      <c r="F87" s="200"/>
      <c r="G87" s="200"/>
      <c r="H87" s="200"/>
      <c r="I87" s="200"/>
      <c r="J87" s="200"/>
      <c r="K87" s="200"/>
      <c r="L87" s="200"/>
      <c r="M87" s="200"/>
      <c r="N87" s="200"/>
      <c r="O87" s="200"/>
      <c r="P87" s="200"/>
      <c r="Q87" s="200"/>
      <c r="R87" s="241"/>
      <c r="S87" s="200"/>
      <c r="T87" s="200"/>
      <c r="U87" s="200"/>
      <c r="V87" s="200"/>
      <c r="W87" s="200"/>
      <c r="X87" s="200"/>
      <c r="Y87" s="200"/>
      <c r="Z87" s="200"/>
      <c r="AA87" s="200"/>
      <c r="AB87" s="200"/>
      <c r="AC87" s="200"/>
      <c r="AD87" s="200"/>
      <c r="AE87" s="200"/>
      <c r="AF87" s="200"/>
      <c r="AG87" s="200"/>
      <c r="AH87" s="209"/>
      <c r="AI87" s="200"/>
      <c r="AJ87" s="209"/>
      <c r="AK87" s="200"/>
      <c r="AL87" s="200"/>
      <c r="AM87" s="200"/>
      <c r="AN87" s="200"/>
      <c r="AO87" s="200"/>
      <c r="AP87" s="200"/>
      <c r="AQ87" s="200"/>
      <c r="AR87" s="209"/>
      <c r="AS87" s="200"/>
      <c r="AT87" s="200"/>
      <c r="AU87" s="200"/>
      <c r="AV87" s="209"/>
      <c r="AW87" s="200"/>
      <c r="AX87" s="200"/>
      <c r="AY87" s="200"/>
      <c r="AZ87" s="200"/>
      <c r="BA87" s="200"/>
      <c r="BB87" s="200"/>
      <c r="BC87" s="200"/>
      <c r="BD87" s="200"/>
      <c r="BE87" s="200"/>
      <c r="BF87" s="200"/>
      <c r="BG87" s="200"/>
      <c r="BH87" s="200"/>
      <c r="BI87" s="200"/>
      <c r="BJ87" s="200"/>
      <c r="BK87" s="200"/>
      <c r="BL87" s="200"/>
      <c r="BM87" s="200"/>
      <c r="BN87" s="200"/>
      <c r="BO87" s="200"/>
      <c r="BP87" s="200"/>
      <c r="BQ87" s="200"/>
      <c r="BR87" s="200"/>
      <c r="BS87" s="200"/>
      <c r="CX87" s="354"/>
      <c r="CY87" s="354"/>
      <c r="CZ87" s="354"/>
      <c r="DA87" s="354"/>
      <c r="DB87" s="354"/>
      <c r="DC87" s="354"/>
      <c r="DD87" s="354"/>
      <c r="DE87" s="354"/>
      <c r="DF87" s="456"/>
      <c r="DG87" s="456"/>
      <c r="DH87" s="456"/>
      <c r="DI87" s="456"/>
      <c r="DJ87" s="456"/>
      <c r="DK87" s="456"/>
      <c r="DL87" s="456"/>
    </row>
    <row r="88" spans="1:116" ht="12.75" customHeight="1" x14ac:dyDescent="0.25">
      <c r="A88" s="210"/>
      <c r="B88" s="200"/>
      <c r="C88" s="200"/>
      <c r="D88" s="200"/>
      <c r="E88" s="200"/>
      <c r="F88" s="200"/>
      <c r="G88" s="200"/>
      <c r="H88" s="200"/>
      <c r="I88" s="200"/>
      <c r="J88" s="200"/>
      <c r="K88" s="200"/>
      <c r="L88" s="200"/>
      <c r="M88" s="200"/>
      <c r="N88" s="200"/>
      <c r="O88" s="200"/>
      <c r="P88" s="200"/>
      <c r="Q88" s="200"/>
      <c r="R88" s="241"/>
      <c r="S88" s="200"/>
      <c r="T88" s="200"/>
      <c r="U88" s="200"/>
      <c r="V88" s="200"/>
      <c r="W88" s="200"/>
      <c r="X88" s="200"/>
      <c r="Y88" s="200"/>
      <c r="Z88" s="200"/>
      <c r="AA88" s="200"/>
      <c r="AB88" s="200"/>
      <c r="AC88" s="200"/>
      <c r="AD88" s="200"/>
      <c r="AE88" s="200"/>
      <c r="AF88" s="200"/>
      <c r="AG88" s="200"/>
      <c r="AH88" s="209"/>
      <c r="AI88" s="200"/>
      <c r="AJ88" s="209"/>
      <c r="AK88" s="200"/>
      <c r="AL88" s="200"/>
      <c r="AM88" s="200"/>
      <c r="AN88" s="200"/>
      <c r="AO88" s="200"/>
      <c r="AP88" s="200"/>
      <c r="AQ88" s="200"/>
      <c r="AR88" s="209"/>
      <c r="AS88" s="200"/>
      <c r="AT88" s="200"/>
      <c r="AU88" s="200"/>
      <c r="AV88" s="209"/>
      <c r="AW88" s="200"/>
      <c r="AX88" s="200"/>
      <c r="AY88" s="200"/>
      <c r="AZ88" s="200"/>
      <c r="BA88" s="200"/>
      <c r="BB88" s="200"/>
      <c r="BC88" s="200"/>
      <c r="BD88" s="200"/>
      <c r="BE88" s="200"/>
      <c r="BF88" s="200"/>
      <c r="BG88" s="200"/>
      <c r="BH88" s="200"/>
      <c r="BI88" s="200"/>
      <c r="BJ88" s="200"/>
      <c r="BK88" s="200"/>
      <c r="BL88" s="200"/>
      <c r="BM88" s="200"/>
      <c r="BN88" s="200"/>
      <c r="BO88" s="200"/>
      <c r="BP88" s="200"/>
      <c r="BQ88" s="200"/>
      <c r="BR88" s="200"/>
      <c r="BS88" s="200"/>
      <c r="CX88" s="354"/>
      <c r="CY88" s="354"/>
      <c r="CZ88" s="354"/>
      <c r="DA88" s="354"/>
      <c r="DB88" s="354"/>
      <c r="DC88" s="354"/>
      <c r="DD88" s="354"/>
      <c r="DE88" s="354"/>
      <c r="DF88" s="456"/>
      <c r="DG88" s="456"/>
      <c r="DH88" s="456"/>
      <c r="DI88" s="456"/>
      <c r="DJ88" s="456"/>
      <c r="DK88" s="456"/>
      <c r="DL88" s="456"/>
    </row>
    <row r="89" spans="1:116" ht="12.75" customHeight="1" x14ac:dyDescent="0.25">
      <c r="A89" s="210"/>
      <c r="B89" s="200"/>
      <c r="C89" s="200"/>
      <c r="D89" s="200"/>
      <c r="E89" s="200"/>
      <c r="F89" s="200"/>
      <c r="G89" s="200"/>
      <c r="H89" s="200"/>
      <c r="I89" s="200"/>
      <c r="J89" s="200"/>
      <c r="K89" s="200"/>
      <c r="L89" s="200"/>
      <c r="M89" s="200"/>
      <c r="N89" s="200"/>
      <c r="O89" s="200"/>
      <c r="P89" s="200"/>
      <c r="Q89" s="200"/>
      <c r="R89" s="200"/>
      <c r="S89" s="200"/>
      <c r="T89" s="200"/>
      <c r="U89" s="200"/>
      <c r="V89" s="200"/>
      <c r="W89" s="200"/>
      <c r="X89" s="200"/>
      <c r="Y89" s="200"/>
      <c r="Z89" s="200"/>
      <c r="AA89" s="200"/>
      <c r="AB89" s="200"/>
      <c r="AC89" s="200"/>
      <c r="AD89" s="200"/>
      <c r="AE89" s="200"/>
      <c r="AF89" s="200"/>
      <c r="AG89" s="200"/>
      <c r="AH89" s="209"/>
      <c r="AI89" s="200"/>
      <c r="AJ89" s="209"/>
      <c r="AK89" s="200"/>
      <c r="AL89" s="200"/>
      <c r="AM89" s="200"/>
      <c r="AN89" s="200"/>
      <c r="AO89" s="200"/>
      <c r="AP89" s="200"/>
      <c r="AQ89" s="200"/>
      <c r="AR89" s="209"/>
      <c r="AS89" s="200"/>
      <c r="AT89" s="200"/>
      <c r="AU89" s="200"/>
      <c r="AV89" s="209"/>
      <c r="AW89" s="200"/>
      <c r="AX89" s="200"/>
      <c r="AY89" s="200"/>
      <c r="AZ89" s="200"/>
      <c r="BA89" s="200"/>
      <c r="BB89" s="200"/>
      <c r="BC89" s="200"/>
      <c r="BD89" s="200"/>
      <c r="BE89" s="200"/>
      <c r="BF89" s="200"/>
      <c r="BG89" s="200"/>
      <c r="BH89" s="200"/>
      <c r="BI89" s="200"/>
      <c r="BJ89" s="200"/>
      <c r="BK89" s="200"/>
      <c r="BL89" s="200"/>
      <c r="BM89" s="200"/>
      <c r="BN89" s="200"/>
      <c r="BO89" s="200"/>
      <c r="BP89" s="200"/>
      <c r="BQ89" s="200"/>
      <c r="BR89" s="200"/>
      <c r="BS89" s="200"/>
      <c r="CX89" s="354"/>
      <c r="CY89" s="354"/>
      <c r="CZ89" s="354"/>
      <c r="DA89" s="354"/>
      <c r="DB89" s="354"/>
      <c r="DC89" s="354"/>
      <c r="DD89" s="354"/>
      <c r="DE89" s="354"/>
      <c r="DF89" s="456"/>
      <c r="DG89" s="456"/>
      <c r="DH89" s="456"/>
      <c r="DI89" s="456"/>
      <c r="DJ89" s="456"/>
      <c r="DK89" s="456"/>
      <c r="DL89" s="456"/>
    </row>
    <row r="90" spans="1:116" ht="12.75" customHeight="1" x14ac:dyDescent="0.25">
      <c r="A90" s="210"/>
      <c r="B90" s="200"/>
      <c r="C90" s="200"/>
      <c r="D90" s="200"/>
      <c r="E90" s="200"/>
      <c r="F90" s="200"/>
      <c r="G90" s="200"/>
      <c r="H90" s="200"/>
      <c r="I90" s="200"/>
      <c r="J90" s="200"/>
      <c r="K90" s="200"/>
      <c r="L90" s="200"/>
      <c r="M90" s="200"/>
      <c r="N90" s="200"/>
      <c r="O90" s="200"/>
      <c r="P90" s="200"/>
      <c r="Q90" s="200"/>
      <c r="R90" s="200"/>
      <c r="S90" s="200"/>
      <c r="T90" s="200"/>
      <c r="U90" s="200"/>
      <c r="V90" s="200"/>
      <c r="W90" s="200"/>
      <c r="X90" s="200"/>
      <c r="Y90" s="200"/>
      <c r="Z90" s="200"/>
      <c r="AA90" s="200"/>
      <c r="AB90" s="200"/>
      <c r="AC90" s="200"/>
      <c r="AD90" s="200"/>
      <c r="AE90" s="200"/>
      <c r="AF90" s="200"/>
      <c r="AG90" s="200"/>
      <c r="AH90" s="209"/>
      <c r="AI90" s="200"/>
      <c r="AJ90" s="209"/>
      <c r="AK90" s="200"/>
      <c r="AL90" s="200"/>
      <c r="AM90" s="200"/>
      <c r="AN90" s="200"/>
      <c r="AO90" s="200"/>
      <c r="AP90" s="200"/>
      <c r="AQ90" s="200"/>
      <c r="AR90" s="209"/>
      <c r="AS90" s="200"/>
      <c r="AT90" s="200"/>
      <c r="AU90" s="200"/>
      <c r="AV90" s="209"/>
      <c r="AW90" s="200"/>
      <c r="AX90" s="200"/>
      <c r="AY90" s="200"/>
      <c r="AZ90" s="200"/>
      <c r="BA90" s="200"/>
      <c r="BB90" s="200"/>
      <c r="BC90" s="200"/>
      <c r="BD90" s="200"/>
      <c r="BE90" s="200"/>
      <c r="BF90" s="200"/>
      <c r="BG90" s="200"/>
      <c r="BH90" s="200"/>
      <c r="BI90" s="200"/>
      <c r="BJ90" s="200"/>
      <c r="BK90" s="200"/>
      <c r="BL90" s="200"/>
      <c r="BM90" s="200"/>
      <c r="BN90" s="200"/>
      <c r="BO90" s="200"/>
      <c r="BP90" s="200"/>
      <c r="BQ90" s="200"/>
      <c r="BR90" s="200"/>
      <c r="BS90" s="200"/>
      <c r="CX90" s="354"/>
      <c r="CY90" s="354"/>
      <c r="CZ90" s="354"/>
      <c r="DA90" s="354"/>
      <c r="DB90" s="354"/>
      <c r="DC90" s="354"/>
      <c r="DD90" s="354"/>
      <c r="DE90" s="354"/>
      <c r="DF90" s="456"/>
      <c r="DG90" s="456"/>
      <c r="DH90" s="456"/>
      <c r="DI90" s="456"/>
      <c r="DJ90" s="456"/>
      <c r="DK90" s="456"/>
      <c r="DL90" s="456"/>
    </row>
    <row r="91" spans="1:116" ht="12.75" customHeight="1" x14ac:dyDescent="0.25">
      <c r="A91" s="210"/>
      <c r="B91" s="200"/>
      <c r="C91" s="200"/>
      <c r="D91" s="200"/>
      <c r="E91" s="200"/>
      <c r="F91" s="200"/>
      <c r="G91" s="200"/>
      <c r="H91" s="200"/>
      <c r="I91" s="200"/>
      <c r="J91" s="200"/>
      <c r="K91" s="200"/>
      <c r="L91" s="200"/>
      <c r="M91" s="200"/>
      <c r="N91" s="200"/>
      <c r="O91" s="200"/>
      <c r="P91" s="200"/>
      <c r="Q91" s="200"/>
      <c r="R91" s="200"/>
      <c r="S91" s="200"/>
      <c r="T91" s="200"/>
      <c r="U91" s="200"/>
      <c r="V91" s="200"/>
      <c r="W91" s="200"/>
      <c r="X91" s="200"/>
      <c r="Y91" s="200"/>
      <c r="Z91" s="200"/>
      <c r="AA91" s="200"/>
      <c r="AB91" s="200"/>
      <c r="AC91" s="200"/>
      <c r="AD91" s="200"/>
      <c r="AE91" s="200"/>
      <c r="AF91" s="200"/>
      <c r="AG91" s="200"/>
      <c r="AH91" s="209"/>
      <c r="AI91" s="200"/>
      <c r="AJ91" s="209"/>
      <c r="AK91" s="200"/>
      <c r="AL91" s="200"/>
      <c r="AM91" s="200"/>
      <c r="AN91" s="200"/>
      <c r="AO91" s="200"/>
      <c r="AP91" s="200"/>
      <c r="AQ91" s="200"/>
      <c r="AR91" s="209"/>
      <c r="AS91" s="200"/>
      <c r="AT91" s="200"/>
      <c r="AU91" s="200"/>
      <c r="AV91" s="209"/>
      <c r="AW91" s="200"/>
      <c r="AX91" s="200"/>
      <c r="AY91" s="200"/>
      <c r="AZ91" s="200"/>
      <c r="BA91" s="200"/>
      <c r="BB91" s="200"/>
      <c r="BC91" s="200"/>
      <c r="BD91" s="200"/>
      <c r="BE91" s="200"/>
      <c r="BF91" s="200"/>
      <c r="BG91" s="200"/>
      <c r="BH91" s="200"/>
      <c r="BI91" s="200"/>
      <c r="BJ91" s="200"/>
      <c r="BK91" s="200"/>
      <c r="BL91" s="200"/>
      <c r="BM91" s="200"/>
      <c r="BN91" s="200"/>
      <c r="BO91" s="200"/>
      <c r="BP91" s="200"/>
      <c r="BQ91" s="200"/>
      <c r="BR91" s="200"/>
      <c r="BS91" s="200"/>
      <c r="CX91" s="354"/>
      <c r="CY91" s="354"/>
      <c r="CZ91" s="354"/>
      <c r="DA91" s="354"/>
      <c r="DB91" s="354"/>
      <c r="DC91" s="354"/>
      <c r="DD91" s="354"/>
      <c r="DE91" s="354"/>
      <c r="DF91" s="456"/>
      <c r="DG91" s="456"/>
      <c r="DH91" s="456"/>
      <c r="DI91" s="456"/>
      <c r="DJ91" s="456"/>
      <c r="DK91" s="456"/>
      <c r="DL91" s="456"/>
    </row>
    <row r="92" spans="1:116" ht="12.75" customHeight="1" x14ac:dyDescent="0.25">
      <c r="A92" s="210"/>
      <c r="B92" s="200"/>
      <c r="C92" s="200"/>
      <c r="D92" s="200"/>
      <c r="E92" s="200"/>
      <c r="F92" s="200"/>
      <c r="G92" s="200"/>
      <c r="H92" s="200"/>
      <c r="I92" s="200"/>
      <c r="J92" s="200"/>
      <c r="K92" s="200"/>
      <c r="L92" s="200"/>
      <c r="M92" s="200"/>
      <c r="N92" s="200"/>
      <c r="O92" s="200"/>
      <c r="P92" s="200"/>
      <c r="Q92" s="200"/>
      <c r="R92" s="200"/>
      <c r="S92" s="200"/>
      <c r="T92" s="200"/>
      <c r="U92" s="200"/>
      <c r="V92" s="200"/>
      <c r="W92" s="200"/>
      <c r="X92" s="200"/>
      <c r="Y92" s="200"/>
      <c r="Z92" s="200"/>
      <c r="AA92" s="200"/>
      <c r="AB92" s="200"/>
      <c r="AC92" s="200"/>
      <c r="AD92" s="200"/>
      <c r="AE92" s="200"/>
      <c r="AF92" s="200"/>
      <c r="AG92" s="200"/>
      <c r="AH92" s="209"/>
      <c r="AI92" s="200"/>
      <c r="AJ92" s="209"/>
      <c r="AK92" s="200"/>
      <c r="AL92" s="200"/>
      <c r="AM92" s="200"/>
      <c r="AN92" s="200"/>
      <c r="AO92" s="200"/>
      <c r="AP92" s="200"/>
      <c r="AQ92" s="200"/>
      <c r="AR92" s="209"/>
      <c r="AS92" s="200"/>
      <c r="AT92" s="200"/>
      <c r="AU92" s="200"/>
      <c r="AV92" s="209"/>
      <c r="AW92" s="200"/>
      <c r="AX92" s="200"/>
      <c r="AY92" s="200"/>
      <c r="AZ92" s="200"/>
      <c r="BA92" s="200"/>
      <c r="BB92" s="200"/>
      <c r="BC92" s="200"/>
      <c r="BD92" s="200"/>
      <c r="BE92" s="200"/>
      <c r="BF92" s="200"/>
      <c r="BG92" s="200"/>
      <c r="BH92" s="200"/>
      <c r="BI92" s="200"/>
      <c r="BJ92" s="200"/>
      <c r="BK92" s="200"/>
      <c r="BL92" s="200"/>
      <c r="BM92" s="200"/>
      <c r="BN92" s="200"/>
      <c r="BO92" s="200"/>
      <c r="BP92" s="200"/>
      <c r="BQ92" s="200"/>
      <c r="BR92" s="200"/>
      <c r="BS92" s="200"/>
      <c r="CX92" s="354"/>
      <c r="CY92" s="354"/>
      <c r="CZ92" s="354"/>
      <c r="DA92" s="354"/>
      <c r="DB92" s="354"/>
      <c r="DC92" s="354"/>
      <c r="DD92" s="354"/>
      <c r="DE92" s="354"/>
      <c r="DF92" s="456"/>
      <c r="DG92" s="456"/>
      <c r="DH92" s="456"/>
      <c r="DI92" s="456"/>
      <c r="DJ92" s="456"/>
      <c r="DK92" s="456"/>
      <c r="DL92" s="456"/>
    </row>
    <row r="93" spans="1:116" ht="12.75" customHeight="1" x14ac:dyDescent="0.25">
      <c r="A93" s="210"/>
      <c r="B93" s="200"/>
      <c r="C93" s="200"/>
      <c r="D93" s="200"/>
      <c r="E93" s="200"/>
      <c r="F93" s="200"/>
      <c r="G93" s="200"/>
      <c r="H93" s="200"/>
      <c r="I93" s="200"/>
      <c r="J93" s="200"/>
      <c r="K93" s="200"/>
      <c r="L93" s="200"/>
      <c r="M93" s="200"/>
      <c r="N93" s="200"/>
      <c r="O93" s="200"/>
      <c r="P93" s="200"/>
      <c r="Q93" s="200"/>
      <c r="R93" s="200"/>
      <c r="S93" s="200"/>
      <c r="T93" s="200"/>
      <c r="U93" s="200"/>
      <c r="V93" s="200"/>
      <c r="W93" s="200"/>
      <c r="X93" s="200"/>
      <c r="Y93" s="200"/>
      <c r="Z93" s="200"/>
      <c r="AA93" s="200"/>
      <c r="AB93" s="200"/>
      <c r="AC93" s="200"/>
      <c r="AD93" s="200"/>
      <c r="AE93" s="200"/>
      <c r="AF93" s="200"/>
      <c r="AG93" s="200"/>
      <c r="AH93" s="209"/>
      <c r="AI93" s="200"/>
      <c r="AJ93" s="209"/>
      <c r="AK93" s="200"/>
      <c r="AL93" s="200"/>
      <c r="AM93" s="200"/>
      <c r="AN93" s="200"/>
      <c r="AO93" s="200"/>
      <c r="AP93" s="200"/>
      <c r="AQ93" s="200"/>
      <c r="AR93" s="209"/>
      <c r="AS93" s="200"/>
      <c r="AT93" s="200"/>
      <c r="AU93" s="200"/>
      <c r="AV93" s="209"/>
      <c r="AW93" s="200"/>
      <c r="AX93" s="200"/>
      <c r="AY93" s="200"/>
      <c r="AZ93" s="200"/>
      <c r="BA93" s="200"/>
      <c r="BB93" s="200"/>
      <c r="BC93" s="200"/>
      <c r="BD93" s="200"/>
      <c r="BE93" s="200"/>
      <c r="BF93" s="200"/>
      <c r="BG93" s="200"/>
      <c r="BH93" s="200"/>
      <c r="BI93" s="200"/>
      <c r="BJ93" s="200"/>
      <c r="BK93" s="200"/>
      <c r="BL93" s="200"/>
      <c r="BM93" s="200"/>
      <c r="BN93" s="200"/>
      <c r="BO93" s="200"/>
      <c r="BP93" s="200"/>
      <c r="BQ93" s="200"/>
      <c r="BR93" s="200"/>
      <c r="BS93" s="200"/>
      <c r="CX93" s="354"/>
      <c r="CY93" s="354"/>
      <c r="CZ93" s="354"/>
      <c r="DA93" s="354"/>
      <c r="DB93" s="354"/>
      <c r="DC93" s="354"/>
      <c r="DD93" s="354"/>
      <c r="DE93" s="354"/>
      <c r="DF93" s="456"/>
      <c r="DG93" s="456"/>
      <c r="DH93" s="456"/>
      <c r="DI93" s="456"/>
      <c r="DJ93" s="456"/>
      <c r="DK93" s="456"/>
      <c r="DL93" s="456"/>
    </row>
    <row r="94" spans="1:116" ht="12.75" customHeight="1" x14ac:dyDescent="0.25">
      <c r="A94" s="210"/>
      <c r="B94" s="200"/>
      <c r="C94" s="200"/>
      <c r="D94" s="200"/>
      <c r="E94" s="200"/>
      <c r="F94" s="200"/>
      <c r="G94" s="200"/>
      <c r="H94" s="200"/>
      <c r="I94" s="200"/>
      <c r="J94" s="200"/>
      <c r="K94" s="200"/>
      <c r="L94" s="200"/>
      <c r="M94" s="200"/>
      <c r="N94" s="200"/>
      <c r="O94" s="200"/>
      <c r="P94" s="200"/>
      <c r="Q94" s="200"/>
      <c r="R94" s="200"/>
      <c r="S94" s="200"/>
      <c r="T94" s="200"/>
      <c r="U94" s="200"/>
      <c r="V94" s="200"/>
      <c r="W94" s="200"/>
      <c r="X94" s="200"/>
      <c r="Y94" s="200"/>
      <c r="Z94" s="200"/>
      <c r="AA94" s="200"/>
      <c r="AB94" s="200"/>
      <c r="AC94" s="200"/>
      <c r="AD94" s="200"/>
      <c r="AE94" s="200"/>
      <c r="AF94" s="200"/>
      <c r="AG94" s="200"/>
      <c r="AH94" s="209"/>
      <c r="AI94" s="200"/>
      <c r="AJ94" s="209"/>
      <c r="AK94" s="200"/>
      <c r="AL94" s="200"/>
      <c r="AM94" s="200"/>
      <c r="AN94" s="200"/>
      <c r="AO94" s="200"/>
      <c r="AP94" s="200"/>
      <c r="AQ94" s="200"/>
      <c r="AR94" s="209"/>
      <c r="AS94" s="200"/>
      <c r="AT94" s="200"/>
      <c r="AU94" s="200"/>
      <c r="AV94" s="209"/>
      <c r="AW94" s="200"/>
      <c r="AX94" s="200"/>
      <c r="AY94" s="200"/>
      <c r="AZ94" s="200"/>
      <c r="BA94" s="200"/>
      <c r="BB94" s="200"/>
      <c r="BC94" s="200"/>
      <c r="BD94" s="200"/>
      <c r="BE94" s="200"/>
      <c r="BF94" s="200"/>
      <c r="BG94" s="200"/>
      <c r="BH94" s="200"/>
      <c r="BI94" s="200"/>
      <c r="BJ94" s="200"/>
      <c r="BK94" s="200"/>
      <c r="BL94" s="200"/>
      <c r="BM94" s="200"/>
      <c r="BN94" s="200"/>
      <c r="BO94" s="200"/>
      <c r="BP94" s="200"/>
      <c r="BQ94" s="200"/>
      <c r="BR94" s="200"/>
      <c r="BS94" s="200"/>
      <c r="CX94" s="354"/>
      <c r="CY94" s="354"/>
      <c r="CZ94" s="354"/>
      <c r="DA94" s="354"/>
      <c r="DB94" s="354"/>
      <c r="DC94" s="354"/>
      <c r="DD94" s="354"/>
      <c r="DE94" s="354"/>
      <c r="DF94" s="456"/>
      <c r="DG94" s="456"/>
      <c r="DH94" s="456"/>
      <c r="DI94" s="456"/>
      <c r="DJ94" s="456"/>
      <c r="DK94" s="456"/>
      <c r="DL94" s="456"/>
    </row>
    <row r="95" spans="1:116" ht="12.75" customHeight="1" x14ac:dyDescent="0.25">
      <c r="A95" s="210"/>
      <c r="B95" s="200"/>
      <c r="C95" s="200"/>
      <c r="D95" s="200"/>
      <c r="E95" s="200"/>
      <c r="F95" s="200"/>
      <c r="G95" s="200"/>
      <c r="H95" s="200"/>
      <c r="I95" s="200"/>
      <c r="J95" s="200"/>
      <c r="K95" s="200"/>
      <c r="L95" s="200"/>
      <c r="M95" s="200"/>
      <c r="N95" s="200"/>
      <c r="O95" s="200"/>
      <c r="P95" s="200"/>
      <c r="Q95" s="200"/>
      <c r="R95" s="200"/>
      <c r="S95" s="200"/>
      <c r="T95" s="200"/>
      <c r="U95" s="200"/>
      <c r="V95" s="200"/>
      <c r="W95" s="200"/>
      <c r="X95" s="200"/>
      <c r="Y95" s="200"/>
      <c r="Z95" s="200"/>
      <c r="AA95" s="200"/>
      <c r="AB95" s="200"/>
      <c r="AC95" s="200"/>
      <c r="AD95" s="200"/>
      <c r="AE95" s="200"/>
      <c r="AF95" s="200"/>
      <c r="AG95" s="200"/>
      <c r="AH95" s="209"/>
      <c r="AI95" s="200"/>
      <c r="AJ95" s="209"/>
      <c r="AK95" s="200"/>
      <c r="AL95" s="200"/>
      <c r="AM95" s="200"/>
      <c r="AN95" s="200"/>
      <c r="AO95" s="200"/>
      <c r="AP95" s="200"/>
      <c r="AQ95" s="200"/>
      <c r="AR95" s="209"/>
      <c r="AS95" s="200"/>
      <c r="AT95" s="200"/>
      <c r="AU95" s="200"/>
      <c r="AV95" s="209"/>
      <c r="AW95" s="200"/>
      <c r="AX95" s="200"/>
      <c r="AY95" s="200"/>
      <c r="AZ95" s="200"/>
      <c r="BA95" s="200"/>
      <c r="BB95" s="200"/>
      <c r="BC95" s="200"/>
      <c r="BD95" s="200"/>
      <c r="BE95" s="200"/>
      <c r="BF95" s="200"/>
      <c r="BG95" s="200"/>
      <c r="BH95" s="200"/>
      <c r="BI95" s="200"/>
      <c r="BJ95" s="200"/>
      <c r="BK95" s="200"/>
      <c r="BL95" s="200"/>
      <c r="BM95" s="200"/>
      <c r="BN95" s="200"/>
      <c r="BO95" s="200"/>
      <c r="BP95" s="200"/>
      <c r="BQ95" s="200"/>
      <c r="BR95" s="200"/>
      <c r="BS95" s="200"/>
      <c r="CX95" s="354"/>
      <c r="CY95" s="354"/>
      <c r="CZ95" s="354"/>
      <c r="DA95" s="354"/>
      <c r="DB95" s="354"/>
      <c r="DC95" s="354"/>
      <c r="DD95" s="354"/>
      <c r="DE95" s="354"/>
      <c r="DF95" s="456"/>
      <c r="DG95" s="456"/>
      <c r="DH95" s="456"/>
      <c r="DI95" s="456"/>
      <c r="DJ95" s="456"/>
      <c r="DK95" s="456"/>
      <c r="DL95" s="456"/>
    </row>
    <row r="96" spans="1:116" ht="12.75" customHeight="1" x14ac:dyDescent="0.25">
      <c r="A96" s="210"/>
      <c r="B96" s="200"/>
      <c r="C96" s="200"/>
      <c r="D96" s="200"/>
      <c r="E96" s="200"/>
      <c r="F96" s="200"/>
      <c r="G96" s="200"/>
      <c r="H96" s="200"/>
      <c r="I96" s="200"/>
      <c r="J96" s="200"/>
      <c r="K96" s="200"/>
      <c r="L96" s="200"/>
      <c r="M96" s="200"/>
      <c r="N96" s="200"/>
      <c r="O96" s="200"/>
      <c r="P96" s="200"/>
      <c r="Q96" s="200"/>
      <c r="R96" s="200"/>
      <c r="S96" s="200"/>
      <c r="T96" s="200"/>
      <c r="U96" s="200"/>
      <c r="V96" s="200"/>
      <c r="W96" s="200"/>
      <c r="X96" s="200"/>
      <c r="Y96" s="200"/>
      <c r="Z96" s="200"/>
      <c r="AA96" s="200"/>
      <c r="AB96" s="200"/>
      <c r="AC96" s="200"/>
      <c r="AD96" s="200"/>
      <c r="AE96" s="200"/>
      <c r="AF96" s="200"/>
      <c r="AG96" s="200"/>
      <c r="AH96" s="209"/>
      <c r="AI96" s="200"/>
      <c r="AJ96" s="209"/>
      <c r="AK96" s="200"/>
      <c r="AL96" s="200"/>
      <c r="AM96" s="200"/>
      <c r="AN96" s="200"/>
      <c r="AO96" s="200"/>
      <c r="AP96" s="200"/>
      <c r="AQ96" s="200"/>
      <c r="AR96" s="209"/>
      <c r="AS96" s="200"/>
      <c r="AT96" s="200"/>
      <c r="AU96" s="200"/>
      <c r="AV96" s="209"/>
      <c r="AW96" s="200"/>
      <c r="AX96" s="200"/>
      <c r="AY96" s="200"/>
      <c r="AZ96" s="200"/>
      <c r="BA96" s="200"/>
      <c r="BB96" s="200"/>
      <c r="BC96" s="200"/>
      <c r="BD96" s="200"/>
      <c r="BE96" s="200"/>
      <c r="BF96" s="200"/>
      <c r="BG96" s="200"/>
      <c r="BH96" s="200"/>
      <c r="BI96" s="200"/>
      <c r="BJ96" s="200"/>
      <c r="BK96" s="200"/>
      <c r="BL96" s="200"/>
      <c r="BM96" s="200"/>
      <c r="BN96" s="200"/>
      <c r="BO96" s="200"/>
      <c r="BP96" s="200"/>
      <c r="BQ96" s="200"/>
      <c r="BR96" s="200"/>
      <c r="BS96" s="200"/>
      <c r="CX96" s="354"/>
      <c r="CY96" s="354"/>
      <c r="CZ96" s="354"/>
      <c r="DA96" s="354"/>
      <c r="DB96" s="354"/>
      <c r="DC96" s="354"/>
      <c r="DD96" s="354"/>
      <c r="DE96" s="354"/>
      <c r="DF96" s="456"/>
      <c r="DG96" s="456"/>
      <c r="DH96" s="456"/>
      <c r="DI96" s="456"/>
      <c r="DJ96" s="456"/>
      <c r="DK96" s="456"/>
      <c r="DL96" s="456"/>
    </row>
    <row r="97" spans="1:116" ht="12.75" customHeight="1" x14ac:dyDescent="0.25">
      <c r="A97" s="210"/>
      <c r="B97" s="200"/>
      <c r="C97" s="200"/>
      <c r="D97" s="200"/>
      <c r="E97" s="200"/>
      <c r="F97" s="200"/>
      <c r="G97" s="200"/>
      <c r="H97" s="200"/>
      <c r="I97" s="200"/>
      <c r="J97" s="200"/>
      <c r="K97" s="200"/>
      <c r="L97" s="200"/>
      <c r="M97" s="200"/>
      <c r="N97" s="200"/>
      <c r="O97" s="200"/>
      <c r="P97" s="200"/>
      <c r="Q97" s="200"/>
      <c r="R97" s="200"/>
      <c r="S97" s="200"/>
      <c r="T97" s="200"/>
      <c r="U97" s="200"/>
      <c r="V97" s="200"/>
      <c r="W97" s="200"/>
      <c r="X97" s="200"/>
      <c r="Y97" s="200"/>
      <c r="Z97" s="200"/>
      <c r="AA97" s="200"/>
      <c r="AB97" s="200"/>
      <c r="AC97" s="200"/>
      <c r="AD97" s="200"/>
      <c r="AE97" s="200"/>
      <c r="AF97" s="200"/>
      <c r="AG97" s="200"/>
      <c r="AH97" s="209"/>
      <c r="AI97" s="200"/>
      <c r="AJ97" s="209"/>
      <c r="AK97" s="200"/>
      <c r="AL97" s="200"/>
      <c r="AM97" s="200"/>
      <c r="AN97" s="200"/>
      <c r="AO97" s="200"/>
      <c r="AP97" s="200"/>
      <c r="AQ97" s="200"/>
      <c r="AR97" s="209"/>
      <c r="AS97" s="200"/>
      <c r="AT97" s="200"/>
      <c r="AU97" s="200"/>
      <c r="AV97" s="209"/>
      <c r="AW97" s="200"/>
      <c r="AX97" s="200"/>
      <c r="AY97" s="200"/>
      <c r="AZ97" s="200"/>
      <c r="BA97" s="200"/>
      <c r="BB97" s="200"/>
      <c r="BC97" s="200"/>
      <c r="BD97" s="200"/>
      <c r="BE97" s="200"/>
      <c r="BF97" s="200"/>
      <c r="BG97" s="200"/>
      <c r="BH97" s="200"/>
      <c r="BI97" s="200"/>
      <c r="BJ97" s="200"/>
      <c r="BK97" s="200"/>
      <c r="BL97" s="200"/>
      <c r="BM97" s="200"/>
      <c r="BN97" s="200"/>
      <c r="BO97" s="200"/>
      <c r="BP97" s="200"/>
      <c r="BQ97" s="200"/>
      <c r="BR97" s="200"/>
      <c r="BS97" s="200"/>
      <c r="CX97" s="354"/>
      <c r="CY97" s="354"/>
      <c r="CZ97" s="354"/>
      <c r="DA97" s="354"/>
      <c r="DB97" s="354"/>
      <c r="DC97" s="354"/>
      <c r="DD97" s="354"/>
      <c r="DE97" s="354"/>
      <c r="DF97" s="456"/>
      <c r="DG97" s="456"/>
      <c r="DH97" s="456"/>
      <c r="DI97" s="456"/>
      <c r="DJ97" s="456"/>
      <c r="DK97" s="456"/>
      <c r="DL97" s="456"/>
    </row>
    <row r="98" spans="1:116" ht="12.75" customHeight="1" x14ac:dyDescent="0.25">
      <c r="A98" s="210"/>
      <c r="B98" s="200"/>
      <c r="C98" s="200"/>
      <c r="D98" s="200"/>
      <c r="E98" s="200"/>
      <c r="F98" s="200"/>
      <c r="G98" s="200"/>
      <c r="H98" s="200"/>
      <c r="I98" s="200"/>
      <c r="J98" s="200"/>
      <c r="K98" s="200"/>
      <c r="L98" s="200"/>
      <c r="M98" s="200"/>
      <c r="N98" s="200"/>
      <c r="O98" s="200"/>
      <c r="P98" s="200"/>
      <c r="Q98" s="200"/>
      <c r="R98" s="200"/>
      <c r="S98" s="200"/>
      <c r="T98" s="200"/>
      <c r="U98" s="200"/>
      <c r="V98" s="200"/>
      <c r="W98" s="200"/>
      <c r="X98" s="200"/>
      <c r="Y98" s="200"/>
      <c r="Z98" s="200"/>
      <c r="AA98" s="200"/>
      <c r="AB98" s="200"/>
      <c r="AC98" s="200"/>
      <c r="AD98" s="200"/>
      <c r="AE98" s="200"/>
      <c r="AF98" s="200"/>
      <c r="AG98" s="200"/>
      <c r="AH98" s="209"/>
      <c r="AI98" s="200"/>
      <c r="AJ98" s="209"/>
      <c r="AK98" s="200"/>
      <c r="AL98" s="200"/>
      <c r="AM98" s="200"/>
      <c r="AN98" s="200"/>
      <c r="AO98" s="200"/>
      <c r="AP98" s="200"/>
      <c r="AQ98" s="200"/>
      <c r="AR98" s="209"/>
      <c r="AS98" s="200"/>
      <c r="AT98" s="200"/>
      <c r="AU98" s="200"/>
      <c r="AV98" s="209"/>
      <c r="AW98" s="200"/>
      <c r="AX98" s="200"/>
      <c r="AY98" s="200"/>
      <c r="AZ98" s="200"/>
      <c r="BA98" s="200"/>
      <c r="BB98" s="200"/>
      <c r="BC98" s="200"/>
      <c r="BD98" s="200"/>
      <c r="BE98" s="200"/>
      <c r="BF98" s="200"/>
      <c r="BG98" s="200"/>
      <c r="BH98" s="200"/>
      <c r="BI98" s="200"/>
      <c r="BJ98" s="200"/>
      <c r="BK98" s="200"/>
      <c r="BL98" s="200"/>
      <c r="BM98" s="200"/>
      <c r="BN98" s="200"/>
      <c r="BO98" s="200"/>
      <c r="BP98" s="200"/>
      <c r="BQ98" s="200"/>
      <c r="BR98" s="200"/>
      <c r="BS98" s="200"/>
      <c r="CX98" s="354"/>
      <c r="CY98" s="354"/>
      <c r="CZ98" s="354"/>
      <c r="DA98" s="354"/>
      <c r="DB98" s="354"/>
      <c r="DC98" s="354"/>
      <c r="DD98" s="354"/>
      <c r="DE98" s="354"/>
      <c r="DF98" s="456"/>
      <c r="DG98" s="456"/>
      <c r="DH98" s="456"/>
      <c r="DI98" s="456"/>
      <c r="DJ98" s="456"/>
      <c r="DK98" s="456"/>
      <c r="DL98" s="456"/>
    </row>
    <row r="99" spans="1:116" ht="12.75" customHeight="1" x14ac:dyDescent="0.25">
      <c r="A99" s="210"/>
      <c r="B99" s="200"/>
      <c r="C99" s="200"/>
      <c r="D99" s="200"/>
      <c r="E99" s="200"/>
      <c r="F99" s="200"/>
      <c r="G99" s="200"/>
      <c r="H99" s="200"/>
      <c r="I99" s="200"/>
      <c r="J99" s="200"/>
      <c r="K99" s="200"/>
      <c r="L99" s="200"/>
      <c r="M99" s="200"/>
      <c r="N99" s="200"/>
      <c r="O99" s="200"/>
      <c r="P99" s="200"/>
      <c r="Q99" s="200"/>
      <c r="R99" s="200"/>
      <c r="S99" s="200"/>
      <c r="T99" s="200"/>
      <c r="U99" s="200"/>
      <c r="V99" s="200"/>
      <c r="W99" s="200"/>
      <c r="X99" s="200"/>
      <c r="Y99" s="200"/>
      <c r="Z99" s="200"/>
      <c r="AA99" s="200"/>
      <c r="AB99" s="200"/>
      <c r="AC99" s="200"/>
      <c r="AD99" s="200"/>
      <c r="AE99" s="200"/>
      <c r="AF99" s="200"/>
      <c r="AG99" s="200"/>
      <c r="AH99" s="209"/>
      <c r="AI99" s="200"/>
      <c r="AJ99" s="209"/>
      <c r="AK99" s="200"/>
      <c r="AL99" s="200"/>
      <c r="AM99" s="200"/>
      <c r="AN99" s="200"/>
      <c r="AO99" s="200"/>
      <c r="AP99" s="200"/>
      <c r="AQ99" s="200"/>
      <c r="AR99" s="209"/>
      <c r="AS99" s="200"/>
      <c r="AT99" s="200"/>
      <c r="AU99" s="200"/>
      <c r="AV99" s="209"/>
      <c r="AW99" s="200"/>
      <c r="AX99" s="200"/>
      <c r="AY99" s="200"/>
      <c r="AZ99" s="200"/>
      <c r="BA99" s="200"/>
      <c r="BB99" s="200"/>
      <c r="BC99" s="200"/>
      <c r="BD99" s="200"/>
      <c r="BE99" s="200"/>
      <c r="BF99" s="200"/>
      <c r="BG99" s="200"/>
      <c r="BH99" s="200"/>
      <c r="BI99" s="200"/>
      <c r="BJ99" s="200"/>
      <c r="BK99" s="200"/>
      <c r="BL99" s="200"/>
      <c r="BM99" s="200"/>
      <c r="BN99" s="200"/>
      <c r="BO99" s="200"/>
      <c r="BP99" s="200"/>
      <c r="BQ99" s="200"/>
      <c r="BR99" s="200"/>
      <c r="BS99" s="200"/>
      <c r="CX99" s="354"/>
      <c r="CY99" s="354"/>
      <c r="CZ99" s="354"/>
      <c r="DA99" s="354"/>
      <c r="DB99" s="354"/>
      <c r="DC99" s="354"/>
      <c r="DD99" s="354"/>
      <c r="DE99" s="354"/>
      <c r="DF99" s="456"/>
      <c r="DG99" s="456"/>
      <c r="DH99" s="456"/>
      <c r="DI99" s="456"/>
      <c r="DJ99" s="456"/>
      <c r="DK99" s="456"/>
      <c r="DL99" s="456"/>
    </row>
    <row r="100" spans="1:116" ht="12.75" customHeight="1" x14ac:dyDescent="0.25">
      <c r="A100" s="210"/>
      <c r="B100" s="200"/>
      <c r="C100" s="200"/>
      <c r="D100" s="200"/>
      <c r="E100" s="200"/>
      <c r="F100" s="200"/>
      <c r="G100" s="200"/>
      <c r="H100" s="200"/>
      <c r="I100" s="200"/>
      <c r="J100" s="200"/>
      <c r="K100" s="200"/>
      <c r="L100" s="200"/>
      <c r="M100" s="200"/>
      <c r="N100" s="200"/>
      <c r="O100" s="200"/>
      <c r="P100" s="200"/>
      <c r="Q100" s="200"/>
      <c r="R100" s="200"/>
      <c r="S100" s="200"/>
      <c r="T100" s="200"/>
      <c r="U100" s="200"/>
      <c r="V100" s="200"/>
      <c r="W100" s="200"/>
      <c r="X100" s="200"/>
      <c r="Y100" s="200"/>
      <c r="Z100" s="200"/>
      <c r="AA100" s="200"/>
      <c r="AB100" s="200"/>
      <c r="AC100" s="200"/>
      <c r="AD100" s="200"/>
      <c r="AE100" s="200"/>
      <c r="AF100" s="200"/>
      <c r="AG100" s="200"/>
      <c r="AH100" s="209"/>
      <c r="AI100" s="200"/>
      <c r="AJ100" s="209"/>
      <c r="AK100" s="200"/>
      <c r="AL100" s="200"/>
      <c r="AM100" s="200"/>
      <c r="AN100" s="200"/>
      <c r="AO100" s="200"/>
      <c r="AP100" s="200"/>
      <c r="AQ100" s="200"/>
      <c r="AR100" s="209"/>
      <c r="AS100" s="200"/>
      <c r="AT100" s="200"/>
      <c r="AU100" s="200"/>
      <c r="AV100" s="209"/>
      <c r="AW100" s="200"/>
      <c r="AX100" s="200"/>
      <c r="AY100" s="200"/>
      <c r="AZ100" s="200"/>
      <c r="BA100" s="200"/>
      <c r="BB100" s="200"/>
      <c r="BC100" s="200"/>
      <c r="BD100" s="200"/>
      <c r="BE100" s="200"/>
      <c r="BF100" s="200"/>
      <c r="BG100" s="200"/>
      <c r="BH100" s="200"/>
      <c r="BI100" s="200"/>
      <c r="BJ100" s="200"/>
      <c r="BK100" s="200"/>
      <c r="BL100" s="200"/>
      <c r="BM100" s="200"/>
      <c r="BN100" s="200"/>
      <c r="BO100" s="200"/>
      <c r="BP100" s="200"/>
      <c r="BQ100" s="200"/>
      <c r="BR100" s="200"/>
      <c r="BS100" s="200"/>
      <c r="CX100" s="354"/>
      <c r="CY100" s="354"/>
      <c r="CZ100" s="354"/>
      <c r="DA100" s="354"/>
      <c r="DB100" s="354"/>
      <c r="DC100" s="354"/>
      <c r="DD100" s="354"/>
      <c r="DE100" s="354"/>
      <c r="DF100" s="456"/>
      <c r="DG100" s="456"/>
      <c r="DH100" s="456"/>
      <c r="DI100" s="456"/>
      <c r="DJ100" s="456"/>
      <c r="DK100" s="456"/>
      <c r="DL100" s="456"/>
    </row>
    <row r="101" spans="1:116" ht="12.75" customHeight="1" x14ac:dyDescent="0.25">
      <c r="A101" s="210"/>
      <c r="B101" s="200"/>
      <c r="C101" s="200"/>
      <c r="D101" s="200"/>
      <c r="E101" s="200"/>
      <c r="F101" s="200"/>
      <c r="G101" s="200"/>
      <c r="H101" s="200"/>
      <c r="I101" s="200"/>
      <c r="J101" s="200"/>
      <c r="K101" s="200"/>
      <c r="L101" s="200"/>
      <c r="M101" s="200"/>
      <c r="N101" s="200"/>
      <c r="O101" s="200"/>
      <c r="P101" s="200"/>
      <c r="Q101" s="200"/>
      <c r="R101" s="200"/>
      <c r="S101" s="200"/>
      <c r="T101" s="200"/>
      <c r="U101" s="200"/>
      <c r="V101" s="200"/>
      <c r="W101" s="200"/>
      <c r="X101" s="200"/>
      <c r="Y101" s="200"/>
      <c r="Z101" s="200"/>
      <c r="AA101" s="200"/>
      <c r="AB101" s="200"/>
      <c r="AC101" s="200"/>
      <c r="AD101" s="200"/>
      <c r="AE101" s="200"/>
      <c r="AF101" s="200"/>
      <c r="AG101" s="200"/>
      <c r="AH101" s="209"/>
      <c r="AI101" s="200"/>
      <c r="AJ101" s="209"/>
      <c r="AK101" s="200"/>
      <c r="AL101" s="200"/>
      <c r="AM101" s="200"/>
      <c r="AN101" s="200"/>
      <c r="AO101" s="200"/>
      <c r="AP101" s="200"/>
      <c r="AQ101" s="200"/>
      <c r="AR101" s="209"/>
      <c r="AS101" s="200"/>
      <c r="AT101" s="200"/>
      <c r="AU101" s="200"/>
      <c r="AV101" s="209"/>
      <c r="AW101" s="200"/>
      <c r="AX101" s="200"/>
      <c r="AY101" s="200"/>
      <c r="AZ101" s="200"/>
      <c r="BA101" s="200"/>
      <c r="BB101" s="200"/>
      <c r="BC101" s="200"/>
      <c r="BD101" s="200"/>
      <c r="BE101" s="200"/>
      <c r="BF101" s="200"/>
      <c r="BG101" s="200"/>
      <c r="BH101" s="200"/>
      <c r="BI101" s="200"/>
      <c r="BJ101" s="200"/>
      <c r="BK101" s="200"/>
      <c r="BL101" s="200"/>
      <c r="BM101" s="200"/>
      <c r="BN101" s="200"/>
      <c r="BO101" s="200"/>
      <c r="BP101" s="200"/>
      <c r="BQ101" s="200"/>
      <c r="BR101" s="200"/>
      <c r="BS101" s="200"/>
      <c r="CX101" s="354"/>
      <c r="CY101" s="354"/>
      <c r="CZ101" s="354"/>
      <c r="DA101" s="354"/>
      <c r="DB101" s="354"/>
      <c r="DC101" s="354"/>
      <c r="DD101" s="354"/>
      <c r="DE101" s="354"/>
      <c r="DF101" s="456"/>
      <c r="DG101" s="456"/>
      <c r="DH101" s="456"/>
      <c r="DI101" s="456"/>
      <c r="DJ101" s="456"/>
      <c r="DK101" s="456"/>
      <c r="DL101" s="456"/>
    </row>
    <row r="102" spans="1:116" ht="12.75" customHeight="1" x14ac:dyDescent="0.25">
      <c r="A102" s="210"/>
      <c r="B102" s="200"/>
      <c r="C102" s="200"/>
      <c r="D102" s="200"/>
      <c r="E102" s="200"/>
      <c r="F102" s="200"/>
      <c r="G102" s="200"/>
      <c r="H102" s="200"/>
      <c r="I102" s="200"/>
      <c r="J102" s="200"/>
      <c r="K102" s="200"/>
      <c r="L102" s="200"/>
      <c r="M102" s="200"/>
      <c r="N102" s="200"/>
      <c r="O102" s="200"/>
      <c r="P102" s="200"/>
      <c r="Q102" s="200"/>
      <c r="R102" s="200"/>
      <c r="S102" s="200"/>
      <c r="T102" s="200"/>
      <c r="U102" s="200"/>
      <c r="V102" s="200"/>
      <c r="W102" s="200"/>
      <c r="X102" s="200"/>
      <c r="Y102" s="200"/>
      <c r="Z102" s="200"/>
      <c r="AA102" s="200"/>
      <c r="AB102" s="200"/>
      <c r="AC102" s="200"/>
      <c r="AD102" s="200"/>
      <c r="AE102" s="200"/>
      <c r="AF102" s="200"/>
      <c r="AG102" s="200"/>
      <c r="AH102" s="209"/>
      <c r="AI102" s="200"/>
      <c r="AJ102" s="209"/>
      <c r="AK102" s="200"/>
      <c r="AL102" s="200"/>
      <c r="AM102" s="200"/>
      <c r="AN102" s="200"/>
      <c r="AO102" s="200"/>
      <c r="AP102" s="200"/>
      <c r="AQ102" s="200"/>
      <c r="AR102" s="209"/>
      <c r="AS102" s="200"/>
      <c r="AT102" s="200"/>
      <c r="AU102" s="200"/>
      <c r="AV102" s="209"/>
      <c r="AW102" s="200"/>
      <c r="AX102" s="200"/>
      <c r="AY102" s="200"/>
      <c r="AZ102" s="200"/>
      <c r="BA102" s="200"/>
      <c r="BB102" s="200"/>
      <c r="BC102" s="200"/>
      <c r="BD102" s="200"/>
      <c r="BE102" s="200"/>
      <c r="BF102" s="200"/>
      <c r="BG102" s="200"/>
      <c r="BH102" s="200"/>
      <c r="BI102" s="200"/>
      <c r="BJ102" s="200"/>
      <c r="BK102" s="200"/>
      <c r="BL102" s="200"/>
      <c r="BM102" s="200"/>
      <c r="BN102" s="200"/>
      <c r="BO102" s="200"/>
      <c r="BP102" s="200"/>
      <c r="BQ102" s="200"/>
      <c r="BR102" s="200"/>
      <c r="BS102" s="200"/>
      <c r="CX102" s="354"/>
      <c r="CY102" s="354"/>
      <c r="CZ102" s="354"/>
      <c r="DA102" s="354"/>
      <c r="DB102" s="354"/>
      <c r="DC102" s="354"/>
      <c r="DD102" s="354"/>
      <c r="DE102" s="354"/>
      <c r="DF102" s="456"/>
      <c r="DG102" s="456"/>
      <c r="DH102" s="456"/>
      <c r="DI102" s="456"/>
      <c r="DJ102" s="456"/>
      <c r="DK102" s="456"/>
      <c r="DL102" s="456"/>
    </row>
    <row r="103" spans="1:116" ht="12.75" customHeight="1" x14ac:dyDescent="0.25">
      <c r="A103" s="210"/>
      <c r="B103" s="200"/>
      <c r="C103" s="200"/>
      <c r="D103" s="200"/>
      <c r="E103" s="200"/>
      <c r="F103" s="200"/>
      <c r="G103" s="200"/>
      <c r="H103" s="200"/>
      <c r="I103" s="200"/>
      <c r="J103" s="200"/>
      <c r="K103" s="200"/>
      <c r="L103" s="200"/>
      <c r="M103" s="200"/>
      <c r="N103" s="200"/>
      <c r="O103" s="200"/>
      <c r="P103" s="200"/>
      <c r="Q103" s="200"/>
      <c r="R103" s="200"/>
      <c r="S103" s="200"/>
      <c r="T103" s="200"/>
      <c r="U103" s="200"/>
      <c r="V103" s="200"/>
      <c r="W103" s="200"/>
      <c r="X103" s="200"/>
      <c r="Y103" s="200"/>
      <c r="Z103" s="200"/>
      <c r="AA103" s="200"/>
      <c r="AB103" s="200"/>
      <c r="AC103" s="200"/>
      <c r="AD103" s="200"/>
      <c r="AE103" s="200"/>
      <c r="AF103" s="200"/>
      <c r="AG103" s="200"/>
      <c r="AH103" s="209"/>
      <c r="AI103" s="200"/>
      <c r="AJ103" s="209"/>
      <c r="AK103" s="200"/>
      <c r="AL103" s="200"/>
      <c r="AM103" s="200"/>
      <c r="AN103" s="200"/>
      <c r="AO103" s="200"/>
      <c r="AP103" s="200"/>
      <c r="AQ103" s="200"/>
      <c r="AR103" s="209"/>
      <c r="AS103" s="200"/>
      <c r="AT103" s="200"/>
      <c r="AU103" s="200"/>
      <c r="AV103" s="209"/>
      <c r="AW103" s="200"/>
      <c r="AX103" s="200"/>
      <c r="AY103" s="200"/>
      <c r="AZ103" s="200"/>
      <c r="BA103" s="200"/>
      <c r="BB103" s="200"/>
      <c r="BC103" s="200"/>
      <c r="BD103" s="200"/>
      <c r="BE103" s="200"/>
      <c r="BF103" s="200"/>
      <c r="BG103" s="200"/>
      <c r="BH103" s="200"/>
      <c r="BI103" s="200"/>
      <c r="BJ103" s="200"/>
      <c r="BK103" s="200"/>
      <c r="BL103" s="200"/>
      <c r="BM103" s="200"/>
      <c r="BN103" s="200"/>
      <c r="BO103" s="200"/>
      <c r="BP103" s="200"/>
      <c r="BQ103" s="200"/>
      <c r="BR103" s="200"/>
      <c r="BS103" s="200"/>
      <c r="CX103" s="354"/>
      <c r="CY103" s="354"/>
      <c r="CZ103" s="354"/>
      <c r="DA103" s="354"/>
      <c r="DB103" s="354"/>
      <c r="DC103" s="354"/>
      <c r="DD103" s="354"/>
      <c r="DE103" s="354"/>
      <c r="DF103" s="456"/>
      <c r="DG103" s="456"/>
      <c r="DH103" s="456"/>
      <c r="DI103" s="456"/>
      <c r="DJ103" s="456"/>
      <c r="DK103" s="456"/>
      <c r="DL103" s="456"/>
    </row>
    <row r="104" spans="1:116" ht="12.75" customHeight="1" x14ac:dyDescent="0.25">
      <c r="A104" s="210"/>
      <c r="B104" s="200"/>
      <c r="C104" s="200"/>
      <c r="D104" s="200"/>
      <c r="E104" s="200"/>
      <c r="F104" s="200"/>
      <c r="G104" s="200"/>
      <c r="H104" s="200"/>
      <c r="I104" s="200"/>
      <c r="J104" s="200"/>
      <c r="K104" s="200"/>
      <c r="L104" s="200"/>
      <c r="M104" s="200"/>
      <c r="N104" s="200"/>
      <c r="O104" s="200"/>
      <c r="P104" s="200"/>
      <c r="Q104" s="200"/>
      <c r="R104" s="200"/>
      <c r="S104" s="200"/>
      <c r="T104" s="200"/>
      <c r="U104" s="200"/>
      <c r="V104" s="200"/>
      <c r="W104" s="200"/>
      <c r="X104" s="200"/>
      <c r="Y104" s="200"/>
      <c r="Z104" s="200"/>
      <c r="AA104" s="200"/>
      <c r="AB104" s="200"/>
      <c r="AC104" s="200"/>
      <c r="AD104" s="200"/>
      <c r="AE104" s="200"/>
      <c r="AF104" s="200"/>
      <c r="AG104" s="200"/>
      <c r="AH104" s="209"/>
      <c r="AI104" s="200"/>
      <c r="AJ104" s="209"/>
      <c r="AK104" s="200"/>
      <c r="AL104" s="200"/>
      <c r="AM104" s="200"/>
      <c r="AN104" s="200"/>
      <c r="AO104" s="200"/>
      <c r="AP104" s="200"/>
      <c r="AQ104" s="200"/>
      <c r="AR104" s="209"/>
      <c r="AS104" s="200"/>
      <c r="AT104" s="200"/>
      <c r="AU104" s="200"/>
      <c r="AV104" s="209"/>
      <c r="AW104" s="200"/>
      <c r="AX104" s="200"/>
      <c r="AY104" s="200"/>
      <c r="AZ104" s="200"/>
      <c r="BA104" s="200"/>
      <c r="BB104" s="200"/>
      <c r="BC104" s="200"/>
      <c r="BD104" s="200"/>
      <c r="BE104" s="200"/>
      <c r="BF104" s="200"/>
      <c r="BG104" s="200"/>
      <c r="BH104" s="200"/>
      <c r="BI104" s="200"/>
      <c r="BJ104" s="200"/>
      <c r="BK104" s="200"/>
      <c r="BL104" s="200"/>
      <c r="BM104" s="200"/>
      <c r="BN104" s="200"/>
      <c r="BO104" s="200"/>
      <c r="BP104" s="200"/>
      <c r="BQ104" s="200"/>
      <c r="BR104" s="200"/>
      <c r="BS104" s="200"/>
      <c r="CX104" s="354"/>
      <c r="CY104" s="354"/>
      <c r="CZ104" s="354"/>
      <c r="DA104" s="354"/>
      <c r="DB104" s="354"/>
      <c r="DC104" s="354"/>
      <c r="DD104" s="354"/>
      <c r="DE104" s="354"/>
      <c r="DF104" s="456"/>
      <c r="DG104" s="456"/>
      <c r="DH104" s="456"/>
      <c r="DI104" s="456"/>
      <c r="DJ104" s="456"/>
      <c r="DK104" s="456"/>
      <c r="DL104" s="456"/>
    </row>
    <row r="105" spans="1:116" ht="12.75" customHeight="1" x14ac:dyDescent="0.25">
      <c r="A105" s="210"/>
      <c r="B105" s="200"/>
      <c r="C105" s="200"/>
      <c r="D105" s="200"/>
      <c r="E105" s="200"/>
      <c r="F105" s="200"/>
      <c r="G105" s="200"/>
      <c r="H105" s="200"/>
      <c r="I105" s="200"/>
      <c r="J105" s="200"/>
      <c r="K105" s="200"/>
      <c r="L105" s="200"/>
      <c r="M105" s="200"/>
      <c r="N105" s="200"/>
      <c r="O105" s="200"/>
      <c r="P105" s="200"/>
      <c r="Q105" s="200"/>
      <c r="R105" s="200"/>
      <c r="S105" s="200"/>
      <c r="T105" s="200"/>
      <c r="U105" s="200"/>
      <c r="V105" s="200"/>
      <c r="W105" s="200"/>
      <c r="X105" s="200"/>
      <c r="Y105" s="200"/>
      <c r="Z105" s="200"/>
      <c r="AA105" s="200"/>
      <c r="AB105" s="200"/>
      <c r="AC105" s="200"/>
      <c r="AD105" s="200"/>
      <c r="AE105" s="200"/>
      <c r="AF105" s="200"/>
      <c r="AG105" s="200"/>
      <c r="AH105" s="209"/>
      <c r="AI105" s="200"/>
      <c r="AJ105" s="209"/>
      <c r="AK105" s="200"/>
      <c r="AL105" s="200"/>
      <c r="AM105" s="200"/>
      <c r="AN105" s="200"/>
      <c r="AO105" s="200"/>
      <c r="AP105" s="200"/>
      <c r="AQ105" s="200"/>
      <c r="AR105" s="209"/>
      <c r="AS105" s="200"/>
      <c r="AT105" s="200"/>
      <c r="AU105" s="200"/>
      <c r="AV105" s="209"/>
      <c r="AW105" s="200"/>
      <c r="AX105" s="200"/>
      <c r="AY105" s="200"/>
      <c r="AZ105" s="200"/>
      <c r="BA105" s="200"/>
      <c r="BB105" s="200"/>
      <c r="BC105" s="200"/>
      <c r="BD105" s="200"/>
      <c r="BE105" s="200"/>
      <c r="BF105" s="200"/>
      <c r="BG105" s="200"/>
      <c r="BH105" s="200"/>
      <c r="BI105" s="200"/>
      <c r="BJ105" s="200"/>
      <c r="BK105" s="200"/>
      <c r="BL105" s="200"/>
      <c r="BM105" s="200"/>
      <c r="BN105" s="200"/>
      <c r="BO105" s="200"/>
      <c r="BP105" s="200"/>
      <c r="BQ105" s="200"/>
      <c r="BR105" s="200"/>
      <c r="BS105" s="200"/>
      <c r="CX105" s="354"/>
      <c r="CY105" s="354"/>
      <c r="CZ105" s="354"/>
      <c r="DA105" s="354"/>
      <c r="DB105" s="354"/>
      <c r="DC105" s="354"/>
      <c r="DD105" s="354"/>
      <c r="DE105" s="354"/>
      <c r="DF105" s="456"/>
      <c r="DG105" s="456"/>
      <c r="DH105" s="456"/>
      <c r="DI105" s="456"/>
      <c r="DJ105" s="456"/>
      <c r="DK105" s="456"/>
      <c r="DL105" s="456"/>
    </row>
    <row r="106" spans="1:116" ht="12.75" customHeight="1" x14ac:dyDescent="0.25">
      <c r="A106" s="210"/>
      <c r="B106" s="200"/>
      <c r="C106" s="200"/>
      <c r="D106" s="200"/>
      <c r="E106" s="200"/>
      <c r="F106" s="200"/>
      <c r="G106" s="200"/>
      <c r="H106" s="200"/>
      <c r="I106" s="200"/>
      <c r="J106" s="200"/>
      <c r="K106" s="200"/>
      <c r="L106" s="200"/>
      <c r="M106" s="200"/>
      <c r="N106" s="200"/>
      <c r="O106" s="200"/>
      <c r="P106" s="200"/>
      <c r="Q106" s="200"/>
      <c r="R106" s="200"/>
      <c r="S106" s="200"/>
      <c r="T106" s="200"/>
      <c r="U106" s="200"/>
      <c r="V106" s="200"/>
      <c r="W106" s="200"/>
      <c r="X106" s="200"/>
      <c r="Y106" s="200"/>
      <c r="Z106" s="200"/>
      <c r="AA106" s="200"/>
      <c r="AB106" s="200"/>
      <c r="AC106" s="200"/>
      <c r="AD106" s="200"/>
      <c r="AE106" s="200"/>
      <c r="AF106" s="200"/>
      <c r="AG106" s="200"/>
      <c r="AH106" s="209"/>
      <c r="AI106" s="200"/>
      <c r="AJ106" s="209"/>
      <c r="AK106" s="200"/>
      <c r="AL106" s="200"/>
      <c r="AM106" s="200"/>
      <c r="AN106" s="200"/>
      <c r="AO106" s="200"/>
      <c r="AP106" s="200"/>
      <c r="AQ106" s="200"/>
      <c r="AR106" s="209"/>
      <c r="AS106" s="200"/>
      <c r="AT106" s="200"/>
      <c r="AU106" s="200"/>
      <c r="AV106" s="209"/>
      <c r="AW106" s="200"/>
      <c r="AX106" s="200"/>
      <c r="AY106" s="200"/>
      <c r="AZ106" s="200"/>
      <c r="BA106" s="200"/>
      <c r="BB106" s="200"/>
      <c r="BC106" s="200"/>
      <c r="BD106" s="200"/>
      <c r="BE106" s="200"/>
      <c r="BF106" s="200"/>
      <c r="BG106" s="200"/>
      <c r="BH106" s="200"/>
      <c r="BI106" s="200"/>
      <c r="BJ106" s="200"/>
      <c r="BK106" s="200"/>
      <c r="BL106" s="200"/>
      <c r="BM106" s="200"/>
      <c r="BN106" s="200"/>
      <c r="BO106" s="200"/>
      <c r="BP106" s="200"/>
      <c r="BQ106" s="200"/>
      <c r="BR106" s="200"/>
      <c r="BS106" s="200"/>
      <c r="CX106" s="354"/>
      <c r="CY106" s="354"/>
      <c r="CZ106" s="354"/>
      <c r="DA106" s="354"/>
      <c r="DB106" s="354"/>
      <c r="DC106" s="354"/>
      <c r="DD106" s="354"/>
      <c r="DE106" s="354"/>
      <c r="DF106" s="456"/>
      <c r="DG106" s="456"/>
      <c r="DH106" s="456"/>
      <c r="DI106" s="456"/>
      <c r="DJ106" s="456"/>
      <c r="DK106" s="456"/>
      <c r="DL106" s="456"/>
    </row>
    <row r="107" spans="1:116" ht="12.75" customHeight="1" x14ac:dyDescent="0.25">
      <c r="A107" s="210"/>
      <c r="B107" s="200"/>
      <c r="C107" s="200"/>
      <c r="D107" s="200"/>
      <c r="E107" s="200"/>
      <c r="F107" s="200"/>
      <c r="G107" s="200"/>
      <c r="H107" s="200"/>
      <c r="I107" s="200"/>
      <c r="J107" s="200"/>
      <c r="K107" s="200"/>
      <c r="L107" s="200"/>
      <c r="M107" s="200"/>
      <c r="N107" s="200"/>
      <c r="O107" s="200"/>
      <c r="P107" s="200"/>
      <c r="Q107" s="200"/>
      <c r="R107" s="200"/>
      <c r="S107" s="200"/>
      <c r="T107" s="200"/>
      <c r="U107" s="200"/>
      <c r="V107" s="200"/>
      <c r="W107" s="200"/>
      <c r="X107" s="200"/>
      <c r="Y107" s="200"/>
      <c r="Z107" s="200"/>
      <c r="AA107" s="200"/>
      <c r="AB107" s="200"/>
      <c r="AC107" s="200"/>
      <c r="AD107" s="200"/>
      <c r="AE107" s="200"/>
      <c r="AF107" s="200"/>
      <c r="AG107" s="200"/>
      <c r="AH107" s="209"/>
      <c r="AI107" s="200"/>
      <c r="AJ107" s="209"/>
      <c r="AK107" s="200"/>
      <c r="AL107" s="200"/>
      <c r="AM107" s="200"/>
      <c r="AN107" s="200"/>
      <c r="AO107" s="200"/>
      <c r="AP107" s="200"/>
      <c r="AQ107" s="200"/>
      <c r="AR107" s="209"/>
      <c r="AS107" s="200"/>
      <c r="AT107" s="200"/>
      <c r="AU107" s="200"/>
      <c r="AV107" s="209"/>
      <c r="AW107" s="200"/>
      <c r="AX107" s="200"/>
      <c r="AY107" s="200"/>
      <c r="AZ107" s="200"/>
      <c r="BA107" s="200"/>
      <c r="BB107" s="200"/>
      <c r="BC107" s="200"/>
      <c r="BD107" s="200"/>
      <c r="BE107" s="200"/>
      <c r="BF107" s="200"/>
      <c r="BG107" s="200"/>
      <c r="BH107" s="200"/>
      <c r="BI107" s="200"/>
      <c r="BJ107" s="200"/>
      <c r="BK107" s="200"/>
      <c r="BL107" s="200"/>
      <c r="BM107" s="200"/>
      <c r="BN107" s="200"/>
      <c r="BO107" s="200"/>
      <c r="BP107" s="200"/>
      <c r="BQ107" s="200"/>
      <c r="BR107" s="200"/>
      <c r="BS107" s="200"/>
      <c r="CX107" s="354"/>
      <c r="CY107" s="354"/>
      <c r="CZ107" s="354"/>
      <c r="DA107" s="354"/>
      <c r="DB107" s="354"/>
      <c r="DC107" s="354"/>
      <c r="DD107" s="354"/>
      <c r="DE107" s="354"/>
      <c r="DF107" s="456"/>
      <c r="DG107" s="456"/>
      <c r="DH107" s="456"/>
      <c r="DI107" s="456"/>
      <c r="DJ107" s="456"/>
      <c r="DK107" s="456"/>
      <c r="DL107" s="456"/>
    </row>
    <row r="108" spans="1:116" ht="12.75" customHeight="1" x14ac:dyDescent="0.25">
      <c r="A108" s="210"/>
      <c r="B108" s="200"/>
      <c r="C108" s="200"/>
      <c r="D108" s="200"/>
      <c r="E108" s="200"/>
      <c r="F108" s="200"/>
      <c r="G108" s="200"/>
      <c r="H108" s="200"/>
      <c r="I108" s="200"/>
      <c r="J108" s="200"/>
      <c r="K108" s="200"/>
      <c r="L108" s="200"/>
      <c r="M108" s="200"/>
      <c r="N108" s="200"/>
      <c r="O108" s="200"/>
      <c r="P108" s="200"/>
      <c r="Q108" s="200"/>
      <c r="R108" s="200"/>
      <c r="S108" s="200"/>
      <c r="T108" s="200"/>
      <c r="U108" s="200"/>
      <c r="V108" s="200"/>
      <c r="W108" s="200"/>
      <c r="X108" s="200"/>
      <c r="Y108" s="200"/>
      <c r="Z108" s="200"/>
      <c r="AA108" s="200"/>
      <c r="AB108" s="200"/>
      <c r="AC108" s="200"/>
      <c r="AD108" s="200"/>
      <c r="AE108" s="200"/>
      <c r="AF108" s="200"/>
      <c r="AG108" s="200"/>
      <c r="AH108" s="209"/>
      <c r="AI108" s="200"/>
      <c r="AJ108" s="209"/>
      <c r="AK108" s="200"/>
      <c r="AL108" s="200"/>
      <c r="AM108" s="200"/>
      <c r="AN108" s="200"/>
      <c r="AO108" s="200"/>
      <c r="AP108" s="200"/>
      <c r="AQ108" s="200"/>
      <c r="AR108" s="209"/>
      <c r="AS108" s="200"/>
      <c r="AT108" s="200"/>
      <c r="AU108" s="200"/>
      <c r="AV108" s="209"/>
      <c r="AW108" s="200"/>
      <c r="AX108" s="200"/>
      <c r="AY108" s="200"/>
      <c r="AZ108" s="200"/>
      <c r="BA108" s="200"/>
      <c r="BB108" s="200"/>
      <c r="BC108" s="200"/>
      <c r="BD108" s="200"/>
      <c r="BE108" s="200"/>
      <c r="BF108" s="200"/>
      <c r="BG108" s="200"/>
      <c r="BH108" s="200"/>
      <c r="BI108" s="200"/>
      <c r="BJ108" s="200"/>
      <c r="BK108" s="200"/>
      <c r="BL108" s="200"/>
      <c r="BM108" s="200"/>
      <c r="BN108" s="200"/>
      <c r="BO108" s="200"/>
      <c r="BP108" s="200"/>
      <c r="BQ108" s="200"/>
      <c r="BR108" s="200"/>
      <c r="BS108" s="200"/>
      <c r="CX108" s="354"/>
      <c r="CY108" s="354"/>
      <c r="CZ108" s="354"/>
      <c r="DA108" s="354"/>
      <c r="DB108" s="354"/>
      <c r="DC108" s="354"/>
      <c r="DD108" s="354"/>
      <c r="DE108" s="354"/>
      <c r="DF108" s="456"/>
      <c r="DG108" s="456"/>
      <c r="DH108" s="456"/>
      <c r="DI108" s="456"/>
      <c r="DJ108" s="456"/>
      <c r="DK108" s="456"/>
      <c r="DL108" s="456"/>
    </row>
    <row r="109" spans="1:116" ht="12.75" customHeight="1" x14ac:dyDescent="0.25">
      <c r="A109" s="210"/>
      <c r="B109" s="200"/>
      <c r="C109" s="200"/>
      <c r="D109" s="200"/>
      <c r="E109" s="200"/>
      <c r="F109" s="200"/>
      <c r="G109" s="200"/>
      <c r="H109" s="200"/>
      <c r="I109" s="200"/>
      <c r="J109" s="200"/>
      <c r="K109" s="200"/>
      <c r="L109" s="200"/>
      <c r="M109" s="200"/>
      <c r="N109" s="200"/>
      <c r="O109" s="200"/>
      <c r="P109" s="200"/>
      <c r="Q109" s="200"/>
      <c r="R109" s="200"/>
      <c r="S109" s="200"/>
      <c r="T109" s="200"/>
      <c r="U109" s="200"/>
      <c r="V109" s="200"/>
      <c r="W109" s="200"/>
      <c r="X109" s="200"/>
      <c r="Y109" s="200"/>
      <c r="Z109" s="200"/>
      <c r="AA109" s="200"/>
      <c r="AB109" s="200"/>
      <c r="AC109" s="200"/>
      <c r="AD109" s="200"/>
      <c r="AE109" s="200"/>
      <c r="AF109" s="200"/>
      <c r="AG109" s="200"/>
      <c r="AH109" s="209"/>
      <c r="AI109" s="200"/>
      <c r="AJ109" s="209"/>
      <c r="AK109" s="200"/>
      <c r="AL109" s="200"/>
      <c r="AM109" s="200"/>
      <c r="AN109" s="200"/>
      <c r="AO109" s="200"/>
      <c r="AP109" s="200"/>
      <c r="AQ109" s="200"/>
      <c r="AR109" s="209"/>
      <c r="AS109" s="200"/>
      <c r="AT109" s="200"/>
      <c r="AU109" s="200"/>
      <c r="AV109" s="209"/>
      <c r="AW109" s="200"/>
      <c r="AX109" s="200"/>
      <c r="AY109" s="200"/>
      <c r="AZ109" s="200"/>
      <c r="BA109" s="200"/>
      <c r="BB109" s="200"/>
      <c r="BC109" s="200"/>
      <c r="BD109" s="200"/>
      <c r="BE109" s="200"/>
      <c r="BF109" s="200"/>
      <c r="BG109" s="200"/>
      <c r="BH109" s="200"/>
      <c r="BI109" s="200"/>
      <c r="BJ109" s="200"/>
      <c r="BK109" s="200"/>
      <c r="BL109" s="200"/>
      <c r="BM109" s="200"/>
      <c r="BN109" s="200"/>
      <c r="BO109" s="200"/>
      <c r="BP109" s="200"/>
      <c r="BQ109" s="200"/>
      <c r="BR109" s="200"/>
      <c r="BS109" s="200"/>
      <c r="CX109" s="354"/>
      <c r="CY109" s="354"/>
      <c r="CZ109" s="354"/>
      <c r="DA109" s="354"/>
      <c r="DB109" s="354"/>
      <c r="DC109" s="354"/>
      <c r="DD109" s="354"/>
      <c r="DE109" s="354"/>
      <c r="DF109" s="456"/>
      <c r="DG109" s="456"/>
      <c r="DH109" s="456"/>
      <c r="DI109" s="456"/>
      <c r="DJ109" s="456"/>
      <c r="DK109" s="456"/>
      <c r="DL109" s="456"/>
    </row>
    <row r="110" spans="1:116" ht="12.75" customHeight="1" x14ac:dyDescent="0.25">
      <c r="A110" s="210"/>
      <c r="B110" s="200"/>
      <c r="C110" s="200"/>
      <c r="D110" s="200"/>
      <c r="E110" s="200"/>
      <c r="F110" s="200"/>
      <c r="G110" s="200"/>
      <c r="H110" s="200"/>
      <c r="I110" s="200"/>
      <c r="J110" s="200"/>
      <c r="K110" s="200"/>
      <c r="L110" s="200"/>
      <c r="M110" s="200"/>
      <c r="N110" s="200"/>
      <c r="O110" s="200"/>
      <c r="P110" s="200"/>
      <c r="Q110" s="200"/>
      <c r="R110" s="200"/>
      <c r="S110" s="200"/>
      <c r="T110" s="200"/>
      <c r="U110" s="200"/>
      <c r="V110" s="200"/>
      <c r="W110" s="200"/>
      <c r="X110" s="200"/>
      <c r="Y110" s="200"/>
      <c r="Z110" s="200"/>
      <c r="AA110" s="200"/>
      <c r="AB110" s="200"/>
      <c r="AC110" s="200"/>
      <c r="AD110" s="200"/>
      <c r="AE110" s="200"/>
      <c r="AF110" s="200"/>
      <c r="AG110" s="200"/>
      <c r="AH110" s="209"/>
      <c r="AI110" s="200"/>
      <c r="AJ110" s="209"/>
      <c r="AK110" s="200"/>
      <c r="AL110" s="200"/>
      <c r="AM110" s="200"/>
      <c r="AN110" s="200"/>
      <c r="AO110" s="200"/>
      <c r="AP110" s="200"/>
      <c r="AQ110" s="200"/>
      <c r="AR110" s="209"/>
      <c r="AS110" s="200"/>
      <c r="AT110" s="200"/>
      <c r="AU110" s="200"/>
      <c r="AV110" s="209"/>
      <c r="AW110" s="200"/>
      <c r="AX110" s="200"/>
      <c r="AY110" s="200"/>
      <c r="AZ110" s="200"/>
      <c r="BA110" s="200"/>
      <c r="BB110" s="200"/>
      <c r="BC110" s="200"/>
      <c r="BD110" s="200"/>
      <c r="BE110" s="200"/>
      <c r="BF110" s="200"/>
      <c r="BG110" s="200"/>
      <c r="BH110" s="200"/>
      <c r="BI110" s="200"/>
      <c r="BJ110" s="200"/>
      <c r="BK110" s="200"/>
      <c r="BL110" s="200"/>
      <c r="BM110" s="200"/>
      <c r="BN110" s="200"/>
      <c r="BO110" s="200"/>
      <c r="BP110" s="200"/>
      <c r="BQ110" s="200"/>
      <c r="BR110" s="200"/>
      <c r="BS110" s="200"/>
      <c r="CX110" s="354"/>
      <c r="CY110" s="354"/>
      <c r="CZ110" s="354"/>
      <c r="DA110" s="354"/>
      <c r="DB110" s="354"/>
      <c r="DC110" s="354"/>
      <c r="DD110" s="354"/>
      <c r="DE110" s="354"/>
      <c r="DF110" s="456"/>
      <c r="DG110" s="456"/>
      <c r="DH110" s="456"/>
      <c r="DI110" s="456"/>
      <c r="DJ110" s="456"/>
      <c r="DK110" s="456"/>
      <c r="DL110" s="456"/>
    </row>
    <row r="111" spans="1:116" ht="12.75" customHeight="1" x14ac:dyDescent="0.25">
      <c r="A111" s="210"/>
      <c r="B111" s="200"/>
      <c r="C111" s="200"/>
      <c r="D111" s="200"/>
      <c r="E111" s="200"/>
      <c r="F111" s="200"/>
      <c r="G111" s="200"/>
      <c r="H111" s="200"/>
      <c r="I111" s="200"/>
      <c r="J111" s="200"/>
      <c r="K111" s="200"/>
      <c r="L111" s="200"/>
      <c r="M111" s="200"/>
      <c r="N111" s="200"/>
      <c r="O111" s="200"/>
      <c r="P111" s="200"/>
      <c r="Q111" s="200"/>
      <c r="R111" s="200"/>
      <c r="S111" s="200"/>
      <c r="T111" s="200"/>
      <c r="U111" s="200"/>
      <c r="V111" s="200"/>
      <c r="W111" s="200"/>
      <c r="X111" s="200"/>
      <c r="Y111" s="200"/>
      <c r="Z111" s="200"/>
      <c r="AA111" s="200"/>
      <c r="AB111" s="200"/>
      <c r="AC111" s="200"/>
      <c r="AD111" s="200"/>
      <c r="AE111" s="200"/>
      <c r="AF111" s="200"/>
      <c r="AG111" s="200"/>
      <c r="AH111" s="209"/>
      <c r="AI111" s="200"/>
      <c r="AJ111" s="209"/>
      <c r="AK111" s="200"/>
      <c r="AL111" s="200"/>
      <c r="AM111" s="200"/>
      <c r="AN111" s="200"/>
      <c r="AO111" s="200"/>
      <c r="AP111" s="200"/>
      <c r="AQ111" s="200"/>
      <c r="AR111" s="209"/>
      <c r="AS111" s="200"/>
      <c r="AT111" s="200"/>
      <c r="AU111" s="200"/>
      <c r="AV111" s="209"/>
      <c r="AW111" s="200"/>
      <c r="AX111" s="200"/>
      <c r="AY111" s="200"/>
      <c r="AZ111" s="200"/>
      <c r="BA111" s="200"/>
      <c r="BB111" s="200"/>
      <c r="BC111" s="200"/>
      <c r="BD111" s="200"/>
      <c r="BE111" s="200"/>
      <c r="BF111" s="200"/>
      <c r="BG111" s="200"/>
      <c r="BH111" s="200"/>
      <c r="BI111" s="200"/>
      <c r="BJ111" s="200"/>
      <c r="BK111" s="200"/>
      <c r="BL111" s="200"/>
      <c r="BM111" s="200"/>
      <c r="BN111" s="200"/>
      <c r="BO111" s="200"/>
      <c r="BP111" s="200"/>
      <c r="BQ111" s="200"/>
      <c r="BR111" s="200"/>
      <c r="BS111" s="200"/>
      <c r="CX111" s="354"/>
      <c r="CY111" s="354"/>
      <c r="CZ111" s="354"/>
      <c r="DA111" s="354"/>
      <c r="DB111" s="354"/>
      <c r="DC111" s="354"/>
      <c r="DD111" s="354"/>
      <c r="DE111" s="354"/>
      <c r="DF111" s="456"/>
      <c r="DG111" s="456"/>
      <c r="DH111" s="456"/>
      <c r="DI111" s="456"/>
      <c r="DJ111" s="456"/>
      <c r="DK111" s="456"/>
      <c r="DL111" s="456"/>
    </row>
    <row r="112" spans="1:116" ht="12.75" customHeight="1" x14ac:dyDescent="0.25">
      <c r="A112" s="210"/>
      <c r="B112" s="200"/>
      <c r="C112" s="200"/>
      <c r="D112" s="200"/>
      <c r="E112" s="200"/>
      <c r="F112" s="200"/>
      <c r="G112" s="200"/>
      <c r="H112" s="200"/>
      <c r="I112" s="200"/>
      <c r="J112" s="200"/>
      <c r="K112" s="200"/>
      <c r="L112" s="200"/>
      <c r="M112" s="200"/>
      <c r="N112" s="200"/>
      <c r="O112" s="200"/>
      <c r="P112" s="200"/>
      <c r="Q112" s="200"/>
      <c r="R112" s="200"/>
      <c r="S112" s="200"/>
      <c r="T112" s="200"/>
      <c r="U112" s="200"/>
      <c r="V112" s="200"/>
      <c r="W112" s="200"/>
      <c r="X112" s="200"/>
      <c r="Y112" s="200"/>
      <c r="Z112" s="200"/>
      <c r="AA112" s="200"/>
      <c r="AB112" s="200"/>
      <c r="AC112" s="200"/>
      <c r="AD112" s="200"/>
      <c r="AE112" s="200"/>
      <c r="AF112" s="200"/>
      <c r="AG112" s="200"/>
      <c r="AH112" s="209"/>
      <c r="AI112" s="200"/>
      <c r="AJ112" s="209"/>
      <c r="AK112" s="200"/>
      <c r="AL112" s="200"/>
      <c r="AM112" s="200"/>
      <c r="AN112" s="200"/>
      <c r="AO112" s="200"/>
      <c r="AP112" s="200"/>
      <c r="AQ112" s="200"/>
      <c r="AR112" s="209"/>
      <c r="AS112" s="200"/>
      <c r="AT112" s="200"/>
      <c r="AU112" s="200"/>
      <c r="AV112" s="209"/>
      <c r="AW112" s="200"/>
      <c r="AX112" s="200"/>
      <c r="AY112" s="200"/>
      <c r="AZ112" s="200"/>
      <c r="BA112" s="200"/>
      <c r="BB112" s="200"/>
      <c r="BC112" s="200"/>
      <c r="BD112" s="200"/>
      <c r="BE112" s="200"/>
      <c r="BF112" s="200"/>
      <c r="BG112" s="200"/>
      <c r="BH112" s="200"/>
      <c r="BI112" s="200"/>
      <c r="BJ112" s="200"/>
      <c r="BK112" s="200"/>
      <c r="BL112" s="200"/>
      <c r="BM112" s="200"/>
      <c r="BN112" s="200"/>
      <c r="BO112" s="200"/>
      <c r="BP112" s="200"/>
      <c r="BQ112" s="200"/>
      <c r="BR112" s="200"/>
      <c r="BS112" s="200"/>
      <c r="CX112" s="354"/>
      <c r="CY112" s="354"/>
      <c r="CZ112" s="354"/>
      <c r="DA112" s="354"/>
      <c r="DB112" s="354"/>
      <c r="DC112" s="354"/>
      <c r="DD112" s="354"/>
      <c r="DE112" s="354"/>
      <c r="DF112" s="456"/>
      <c r="DG112" s="456"/>
      <c r="DH112" s="456"/>
      <c r="DI112" s="456"/>
      <c r="DJ112" s="456"/>
      <c r="DK112" s="456"/>
      <c r="DL112" s="456"/>
    </row>
    <row r="113" spans="1:116" ht="12.75" customHeight="1" x14ac:dyDescent="0.25">
      <c r="A113" s="210"/>
      <c r="B113" s="200"/>
      <c r="C113" s="200"/>
      <c r="D113" s="200"/>
      <c r="E113" s="200"/>
      <c r="F113" s="200"/>
      <c r="G113" s="200"/>
      <c r="H113" s="200"/>
      <c r="I113" s="200"/>
      <c r="J113" s="200"/>
      <c r="K113" s="200"/>
      <c r="L113" s="200"/>
      <c r="M113" s="200"/>
      <c r="N113" s="200"/>
      <c r="O113" s="200"/>
      <c r="P113" s="200"/>
      <c r="Q113" s="200"/>
      <c r="R113" s="200"/>
      <c r="S113" s="200"/>
      <c r="T113" s="200"/>
      <c r="U113" s="200"/>
      <c r="V113" s="200"/>
      <c r="W113" s="200"/>
      <c r="X113" s="200"/>
      <c r="Y113" s="200"/>
      <c r="Z113" s="200"/>
      <c r="AA113" s="200"/>
      <c r="AB113" s="200"/>
      <c r="AC113" s="200"/>
      <c r="AD113" s="200"/>
      <c r="AE113" s="200"/>
      <c r="AF113" s="200"/>
      <c r="AG113" s="200"/>
      <c r="AH113" s="209"/>
      <c r="AI113" s="200"/>
      <c r="AJ113" s="209"/>
      <c r="AK113" s="200"/>
      <c r="AL113" s="200"/>
      <c r="AM113" s="200"/>
      <c r="AN113" s="200"/>
      <c r="AO113" s="200"/>
      <c r="AP113" s="200"/>
      <c r="AQ113" s="200"/>
      <c r="AR113" s="209"/>
      <c r="AS113" s="200"/>
      <c r="AT113" s="200"/>
      <c r="AU113" s="200"/>
      <c r="AV113" s="209"/>
      <c r="AW113" s="200"/>
      <c r="AX113" s="200"/>
      <c r="AY113" s="200"/>
      <c r="AZ113" s="200"/>
      <c r="BA113" s="200"/>
      <c r="BB113" s="200"/>
      <c r="BC113" s="200"/>
      <c r="BD113" s="200"/>
      <c r="BE113" s="200"/>
      <c r="BF113" s="200"/>
      <c r="BG113" s="200"/>
      <c r="BH113" s="200"/>
      <c r="BI113" s="200"/>
      <c r="BJ113" s="200"/>
      <c r="BK113" s="200"/>
      <c r="BL113" s="200"/>
      <c r="BM113" s="200"/>
      <c r="BN113" s="200"/>
      <c r="BO113" s="200"/>
      <c r="BP113" s="200"/>
      <c r="BQ113" s="200"/>
      <c r="BR113" s="200"/>
      <c r="BS113" s="200"/>
      <c r="CX113" s="354"/>
      <c r="CY113" s="354"/>
      <c r="CZ113" s="354"/>
      <c r="DA113" s="354"/>
      <c r="DB113" s="354"/>
      <c r="DC113" s="354"/>
      <c r="DD113" s="354"/>
      <c r="DE113" s="354"/>
      <c r="DF113" s="456"/>
      <c r="DG113" s="456"/>
      <c r="DH113" s="456"/>
      <c r="DI113" s="456"/>
      <c r="DJ113" s="456"/>
      <c r="DK113" s="456"/>
      <c r="DL113" s="456"/>
    </row>
    <row r="114" spans="1:116" ht="12.75" customHeight="1" x14ac:dyDescent="0.25">
      <c r="A114" s="210"/>
      <c r="B114" s="200"/>
      <c r="C114" s="200"/>
      <c r="D114" s="200"/>
      <c r="E114" s="200"/>
      <c r="F114" s="200"/>
      <c r="G114" s="200"/>
      <c r="H114" s="200"/>
      <c r="I114" s="200"/>
      <c r="J114" s="200"/>
      <c r="K114" s="200"/>
      <c r="L114" s="200"/>
      <c r="M114" s="200"/>
      <c r="N114" s="200"/>
      <c r="O114" s="200"/>
      <c r="P114" s="200"/>
      <c r="Q114" s="200"/>
      <c r="R114" s="200"/>
      <c r="S114" s="200"/>
      <c r="T114" s="200"/>
      <c r="U114" s="200"/>
      <c r="V114" s="200"/>
      <c r="W114" s="200"/>
      <c r="X114" s="200"/>
      <c r="Y114" s="200"/>
      <c r="Z114" s="200"/>
      <c r="AA114" s="200"/>
      <c r="AB114" s="200"/>
      <c r="AC114" s="200"/>
      <c r="AD114" s="200"/>
      <c r="AE114" s="200"/>
      <c r="AF114" s="200"/>
      <c r="AG114" s="200"/>
      <c r="AH114" s="209"/>
      <c r="AI114" s="200"/>
      <c r="AJ114" s="209"/>
      <c r="AK114" s="200"/>
      <c r="AL114" s="200"/>
      <c r="AM114" s="200"/>
      <c r="AN114" s="200"/>
      <c r="AO114" s="200"/>
      <c r="AP114" s="200"/>
      <c r="AQ114" s="200"/>
      <c r="AR114" s="209"/>
      <c r="AS114" s="200"/>
      <c r="AT114" s="200"/>
      <c r="AU114" s="200"/>
      <c r="AV114" s="209"/>
      <c r="AW114" s="200"/>
      <c r="AX114" s="200"/>
      <c r="AY114" s="200"/>
      <c r="AZ114" s="200"/>
      <c r="BA114" s="200"/>
      <c r="BB114" s="200"/>
      <c r="BC114" s="200"/>
      <c r="BD114" s="200"/>
      <c r="BE114" s="200"/>
      <c r="BF114" s="200"/>
      <c r="BG114" s="200"/>
      <c r="BH114" s="200"/>
      <c r="BI114" s="200"/>
      <c r="BJ114" s="200"/>
      <c r="BK114" s="200"/>
      <c r="BL114" s="200"/>
      <c r="BM114" s="200"/>
      <c r="BN114" s="200"/>
      <c r="BO114" s="200"/>
      <c r="BP114" s="200"/>
      <c r="BQ114" s="200"/>
      <c r="BR114" s="200"/>
      <c r="BS114" s="200"/>
      <c r="CX114" s="354"/>
      <c r="CY114" s="354"/>
      <c r="CZ114" s="354"/>
      <c r="DA114" s="354"/>
      <c r="DB114" s="354"/>
      <c r="DC114" s="354"/>
      <c r="DD114" s="354"/>
      <c r="DE114" s="354"/>
      <c r="DF114" s="456"/>
      <c r="DG114" s="456"/>
      <c r="DH114" s="456"/>
      <c r="DI114" s="456"/>
      <c r="DJ114" s="456"/>
      <c r="DK114" s="456"/>
      <c r="DL114" s="456"/>
    </row>
    <row r="115" spans="1:116" ht="12.75" customHeight="1" x14ac:dyDescent="0.25">
      <c r="A115" s="210"/>
      <c r="B115" s="200"/>
      <c r="C115" s="200"/>
      <c r="D115" s="200"/>
      <c r="E115" s="200"/>
      <c r="F115" s="200"/>
      <c r="G115" s="200"/>
      <c r="H115" s="200"/>
      <c r="I115" s="200"/>
      <c r="J115" s="200"/>
      <c r="K115" s="200"/>
      <c r="L115" s="200"/>
      <c r="M115" s="200"/>
      <c r="N115" s="200"/>
      <c r="O115" s="200"/>
      <c r="P115" s="200"/>
      <c r="Q115" s="200"/>
      <c r="R115" s="200"/>
      <c r="S115" s="200"/>
      <c r="T115" s="200"/>
      <c r="U115" s="200"/>
      <c r="V115" s="200"/>
      <c r="W115" s="200"/>
      <c r="X115" s="200"/>
      <c r="Y115" s="200"/>
      <c r="Z115" s="200"/>
      <c r="AA115" s="200"/>
      <c r="AB115" s="200"/>
      <c r="AC115" s="200"/>
      <c r="AD115" s="200"/>
      <c r="AE115" s="200"/>
      <c r="AF115" s="200"/>
      <c r="AG115" s="200"/>
      <c r="AH115" s="209"/>
      <c r="AI115" s="200"/>
      <c r="AJ115" s="209"/>
      <c r="AK115" s="200"/>
      <c r="AL115" s="200"/>
      <c r="AM115" s="200"/>
      <c r="AN115" s="200"/>
      <c r="AO115" s="200"/>
      <c r="AP115" s="200"/>
      <c r="AQ115" s="200"/>
      <c r="AR115" s="209"/>
      <c r="AS115" s="200"/>
      <c r="AT115" s="200"/>
      <c r="AU115" s="200"/>
      <c r="AV115" s="209"/>
      <c r="AW115" s="200"/>
      <c r="AX115" s="200"/>
      <c r="AY115" s="200"/>
      <c r="AZ115" s="200"/>
      <c r="BA115" s="200"/>
      <c r="BB115" s="200"/>
      <c r="BC115" s="200"/>
      <c r="BD115" s="200"/>
      <c r="BE115" s="200"/>
      <c r="BF115" s="200"/>
      <c r="BG115" s="200"/>
      <c r="BH115" s="200"/>
      <c r="BI115" s="200"/>
      <c r="BJ115" s="200"/>
      <c r="BK115" s="200"/>
      <c r="BL115" s="200"/>
      <c r="BM115" s="200"/>
      <c r="BN115" s="200"/>
      <c r="BO115" s="200"/>
      <c r="BP115" s="200"/>
      <c r="BQ115" s="200"/>
      <c r="BR115" s="200"/>
      <c r="BS115" s="200"/>
      <c r="CX115" s="354"/>
      <c r="CY115" s="354"/>
      <c r="CZ115" s="354"/>
      <c r="DA115" s="354"/>
      <c r="DB115" s="354"/>
      <c r="DC115" s="354"/>
      <c r="DD115" s="354"/>
      <c r="DE115" s="354"/>
      <c r="DF115" s="456"/>
      <c r="DG115" s="456"/>
      <c r="DH115" s="456"/>
      <c r="DI115" s="456"/>
      <c r="DJ115" s="456"/>
      <c r="DK115" s="456"/>
      <c r="DL115" s="456"/>
    </row>
    <row r="116" spans="1:116" ht="12.75" customHeight="1" x14ac:dyDescent="0.25">
      <c r="A116" s="210"/>
      <c r="B116" s="200"/>
      <c r="C116" s="200"/>
      <c r="D116" s="200"/>
      <c r="E116" s="200"/>
      <c r="F116" s="200"/>
      <c r="G116" s="200"/>
      <c r="H116" s="200"/>
      <c r="I116" s="200"/>
      <c r="J116" s="200"/>
      <c r="K116" s="200"/>
      <c r="L116" s="200"/>
      <c r="M116" s="200"/>
      <c r="N116" s="200"/>
      <c r="O116" s="200"/>
      <c r="P116" s="200"/>
      <c r="Q116" s="200"/>
      <c r="R116" s="200"/>
      <c r="S116" s="200"/>
      <c r="T116" s="200"/>
      <c r="U116" s="200"/>
      <c r="V116" s="200"/>
      <c r="W116" s="200"/>
      <c r="X116" s="200"/>
      <c r="Y116" s="200"/>
      <c r="Z116" s="200"/>
      <c r="AA116" s="200"/>
      <c r="AB116" s="200"/>
      <c r="AC116" s="200"/>
      <c r="AD116" s="200"/>
      <c r="AE116" s="200"/>
      <c r="AF116" s="200"/>
      <c r="AG116" s="200"/>
      <c r="AH116" s="209"/>
      <c r="AI116" s="200"/>
      <c r="AJ116" s="209"/>
      <c r="AK116" s="200"/>
      <c r="AL116" s="200"/>
      <c r="AM116" s="200"/>
      <c r="AN116" s="200"/>
      <c r="AO116" s="200"/>
      <c r="AP116" s="200"/>
      <c r="AQ116" s="200"/>
      <c r="AR116" s="209"/>
      <c r="AS116" s="200"/>
      <c r="AT116" s="200"/>
      <c r="AU116" s="200"/>
      <c r="AV116" s="209"/>
      <c r="AW116" s="200"/>
      <c r="AX116" s="200"/>
      <c r="AY116" s="200"/>
      <c r="AZ116" s="200"/>
      <c r="BA116" s="200"/>
      <c r="BB116" s="200"/>
      <c r="BC116" s="200"/>
      <c r="BD116" s="200"/>
      <c r="BE116" s="200"/>
      <c r="BF116" s="200"/>
      <c r="BG116" s="200"/>
      <c r="BH116" s="200"/>
      <c r="BI116" s="200"/>
      <c r="BJ116" s="200"/>
      <c r="BK116" s="200"/>
      <c r="BL116" s="200"/>
      <c r="BM116" s="200"/>
      <c r="BN116" s="200"/>
      <c r="BO116" s="200"/>
      <c r="BP116" s="200"/>
      <c r="BQ116" s="200"/>
      <c r="BR116" s="200"/>
      <c r="BS116" s="200"/>
      <c r="CX116" s="354"/>
      <c r="CY116" s="354"/>
      <c r="CZ116" s="354"/>
      <c r="DA116" s="354"/>
      <c r="DB116" s="354"/>
      <c r="DC116" s="354"/>
      <c r="DD116" s="354"/>
      <c r="DE116" s="354"/>
      <c r="DF116" s="456"/>
      <c r="DG116" s="456"/>
      <c r="DH116" s="456"/>
      <c r="DI116" s="456"/>
      <c r="DJ116" s="456"/>
      <c r="DK116" s="456"/>
      <c r="DL116" s="456"/>
    </row>
    <row r="117" spans="1:116" ht="12.75" customHeight="1" x14ac:dyDescent="0.25">
      <c r="A117" s="210"/>
      <c r="B117" s="200"/>
      <c r="C117" s="200"/>
      <c r="D117" s="200"/>
      <c r="E117" s="200"/>
      <c r="F117" s="200"/>
      <c r="G117" s="200"/>
      <c r="H117" s="200"/>
      <c r="I117" s="200"/>
      <c r="J117" s="200"/>
      <c r="K117" s="200"/>
      <c r="L117" s="200"/>
      <c r="M117" s="200"/>
      <c r="N117" s="200"/>
      <c r="O117" s="200"/>
      <c r="P117" s="200"/>
      <c r="Q117" s="200"/>
      <c r="R117" s="200"/>
      <c r="S117" s="200"/>
      <c r="T117" s="200"/>
      <c r="U117" s="200"/>
      <c r="V117" s="200"/>
      <c r="W117" s="200"/>
      <c r="X117" s="200"/>
      <c r="Y117" s="200"/>
      <c r="Z117" s="200"/>
      <c r="AA117" s="200"/>
      <c r="AB117" s="200"/>
      <c r="AC117" s="200"/>
      <c r="AD117" s="200"/>
      <c r="AE117" s="200"/>
      <c r="AF117" s="200"/>
      <c r="AG117" s="200"/>
      <c r="AH117" s="209"/>
      <c r="AI117" s="200"/>
      <c r="AJ117" s="209"/>
      <c r="AK117" s="200"/>
      <c r="AL117" s="200"/>
      <c r="AM117" s="200"/>
      <c r="AN117" s="200"/>
      <c r="AO117" s="200"/>
      <c r="AP117" s="200"/>
      <c r="AQ117" s="200"/>
      <c r="AR117" s="209"/>
      <c r="AS117" s="200"/>
      <c r="AT117" s="200"/>
      <c r="AU117" s="200"/>
      <c r="AV117" s="209"/>
      <c r="AW117" s="200"/>
      <c r="AX117" s="200"/>
      <c r="AY117" s="200"/>
      <c r="AZ117" s="200"/>
      <c r="BA117" s="200"/>
      <c r="BB117" s="200"/>
      <c r="BC117" s="200"/>
      <c r="BD117" s="200"/>
      <c r="BE117" s="200"/>
      <c r="BF117" s="200"/>
      <c r="BG117" s="200"/>
      <c r="BH117" s="200"/>
      <c r="BI117" s="200"/>
      <c r="BJ117" s="200"/>
      <c r="BK117" s="200"/>
      <c r="BL117" s="200"/>
      <c r="BM117" s="200"/>
      <c r="BN117" s="200"/>
      <c r="BO117" s="200"/>
      <c r="BP117" s="200"/>
      <c r="BQ117" s="200"/>
      <c r="BR117" s="200"/>
      <c r="BS117" s="200"/>
      <c r="CX117" s="354"/>
      <c r="CY117" s="354"/>
      <c r="CZ117" s="354"/>
      <c r="DA117" s="354"/>
      <c r="DB117" s="354"/>
      <c r="DC117" s="354"/>
      <c r="DD117" s="354"/>
      <c r="DE117" s="354"/>
      <c r="DF117" s="456"/>
      <c r="DG117" s="456"/>
      <c r="DH117" s="456"/>
      <c r="DI117" s="456"/>
      <c r="DJ117" s="456"/>
      <c r="DK117" s="456"/>
      <c r="DL117" s="456"/>
    </row>
    <row r="118" spans="1:116" ht="12.75" customHeight="1" x14ac:dyDescent="0.25">
      <c r="A118" s="210"/>
      <c r="B118" s="200"/>
      <c r="C118" s="200"/>
      <c r="D118" s="200"/>
      <c r="E118" s="200"/>
      <c r="F118" s="200"/>
      <c r="G118" s="200"/>
      <c r="H118" s="200"/>
      <c r="I118" s="200"/>
      <c r="J118" s="200"/>
      <c r="K118" s="200"/>
      <c r="L118" s="200"/>
      <c r="M118" s="200"/>
      <c r="N118" s="200"/>
      <c r="O118" s="200"/>
      <c r="P118" s="200"/>
      <c r="Q118" s="200"/>
      <c r="R118" s="200"/>
      <c r="S118" s="200"/>
      <c r="T118" s="200"/>
      <c r="U118" s="200"/>
      <c r="V118" s="200"/>
      <c r="W118" s="200"/>
      <c r="X118" s="200"/>
      <c r="Y118" s="200"/>
      <c r="Z118" s="200"/>
      <c r="AA118" s="200"/>
      <c r="AB118" s="200"/>
      <c r="AC118" s="200"/>
      <c r="AD118" s="200"/>
      <c r="AE118" s="200"/>
      <c r="AF118" s="200"/>
      <c r="AG118" s="200"/>
      <c r="AH118" s="209"/>
      <c r="AI118" s="200"/>
      <c r="AJ118" s="209"/>
      <c r="AK118" s="200"/>
      <c r="AL118" s="200"/>
      <c r="AM118" s="200"/>
      <c r="AN118" s="200"/>
      <c r="AO118" s="200"/>
      <c r="AP118" s="200"/>
      <c r="AQ118" s="200"/>
      <c r="AR118" s="209"/>
      <c r="AS118" s="200"/>
      <c r="AT118" s="200"/>
      <c r="AU118" s="200"/>
      <c r="AV118" s="209"/>
      <c r="AW118" s="200"/>
      <c r="AX118" s="200"/>
      <c r="AY118" s="200"/>
      <c r="AZ118" s="200"/>
      <c r="BA118" s="200"/>
      <c r="BB118" s="200"/>
      <c r="BC118" s="200"/>
      <c r="BD118" s="200"/>
      <c r="BE118" s="200"/>
      <c r="BF118" s="200"/>
      <c r="BG118" s="200"/>
      <c r="BH118" s="200"/>
      <c r="BI118" s="200"/>
      <c r="BJ118" s="200"/>
      <c r="BK118" s="200"/>
      <c r="BL118" s="200"/>
      <c r="BM118" s="200"/>
      <c r="BN118" s="200"/>
      <c r="BO118" s="200"/>
      <c r="BP118" s="200"/>
      <c r="BQ118" s="200"/>
      <c r="BR118" s="200"/>
      <c r="BS118" s="200"/>
      <c r="CX118" s="354"/>
      <c r="CY118" s="354"/>
      <c r="CZ118" s="354"/>
      <c r="DA118" s="354"/>
      <c r="DB118" s="354"/>
      <c r="DC118" s="354"/>
      <c r="DD118" s="354"/>
      <c r="DE118" s="354"/>
      <c r="DF118" s="456"/>
      <c r="DG118" s="456"/>
      <c r="DH118" s="456"/>
      <c r="DI118" s="456"/>
      <c r="DJ118" s="456"/>
      <c r="DK118" s="456"/>
      <c r="DL118" s="456"/>
    </row>
    <row r="119" spans="1:116" ht="12.75" customHeight="1" x14ac:dyDescent="0.25">
      <c r="A119" s="210"/>
      <c r="B119" s="200"/>
      <c r="C119" s="200"/>
      <c r="D119" s="200"/>
      <c r="E119" s="200"/>
      <c r="F119" s="200"/>
      <c r="G119" s="200"/>
      <c r="H119" s="200"/>
      <c r="I119" s="200"/>
      <c r="J119" s="200"/>
      <c r="K119" s="200"/>
      <c r="L119" s="200"/>
      <c r="M119" s="200"/>
      <c r="N119" s="200"/>
      <c r="O119" s="200"/>
      <c r="P119" s="200"/>
      <c r="Q119" s="200"/>
      <c r="R119" s="200"/>
      <c r="S119" s="200"/>
      <c r="T119" s="200"/>
      <c r="U119" s="200"/>
      <c r="V119" s="200"/>
      <c r="W119" s="200"/>
      <c r="X119" s="200"/>
      <c r="Y119" s="200"/>
      <c r="Z119" s="200"/>
      <c r="AA119" s="200"/>
      <c r="AB119" s="200"/>
      <c r="AC119" s="200"/>
      <c r="AD119" s="200"/>
      <c r="AE119" s="200"/>
      <c r="AF119" s="200"/>
      <c r="AG119" s="200"/>
      <c r="AH119" s="209"/>
      <c r="AI119" s="200"/>
      <c r="AJ119" s="209"/>
      <c r="AK119" s="200"/>
      <c r="AL119" s="200"/>
      <c r="AM119" s="200"/>
      <c r="AN119" s="200"/>
      <c r="AO119" s="200"/>
      <c r="AP119" s="200"/>
      <c r="AQ119" s="200"/>
      <c r="AR119" s="209"/>
      <c r="AS119" s="200"/>
      <c r="AT119" s="200"/>
      <c r="AU119" s="200"/>
      <c r="AV119" s="209"/>
      <c r="AW119" s="200"/>
      <c r="AX119" s="200"/>
      <c r="AY119" s="200"/>
      <c r="AZ119" s="200"/>
      <c r="BA119" s="200"/>
      <c r="BB119" s="200"/>
      <c r="BC119" s="200"/>
      <c r="BD119" s="200"/>
      <c r="BE119" s="200"/>
      <c r="BF119" s="200"/>
      <c r="BG119" s="200"/>
      <c r="BH119" s="200"/>
      <c r="BI119" s="200"/>
      <c r="BJ119" s="200"/>
      <c r="BK119" s="200"/>
      <c r="BL119" s="200"/>
      <c r="BM119" s="200"/>
      <c r="BN119" s="200"/>
      <c r="BO119" s="200"/>
      <c r="BP119" s="200"/>
      <c r="BQ119" s="200"/>
      <c r="BR119" s="200"/>
      <c r="BS119" s="200"/>
      <c r="CX119" s="354"/>
      <c r="CY119" s="354"/>
      <c r="CZ119" s="354"/>
      <c r="DA119" s="354"/>
      <c r="DB119" s="354"/>
      <c r="DC119" s="354"/>
      <c r="DD119" s="354"/>
      <c r="DE119" s="354"/>
      <c r="DF119" s="456"/>
      <c r="DG119" s="456"/>
      <c r="DH119" s="456"/>
      <c r="DI119" s="456"/>
      <c r="DJ119" s="456"/>
      <c r="DK119" s="456"/>
      <c r="DL119" s="456"/>
    </row>
    <row r="120" spans="1:116" ht="12.75" customHeight="1" x14ac:dyDescent="0.25">
      <c r="A120" s="210"/>
      <c r="B120" s="200"/>
      <c r="C120" s="200"/>
      <c r="D120" s="200"/>
      <c r="E120" s="200"/>
      <c r="F120" s="200"/>
      <c r="G120" s="200"/>
      <c r="H120" s="200"/>
      <c r="I120" s="200"/>
      <c r="J120" s="200"/>
      <c r="K120" s="200"/>
      <c r="L120" s="200"/>
      <c r="M120" s="200"/>
      <c r="N120" s="200"/>
      <c r="O120" s="200"/>
      <c r="P120" s="200"/>
      <c r="Q120" s="200"/>
      <c r="R120" s="200"/>
      <c r="S120" s="200"/>
      <c r="T120" s="200"/>
      <c r="U120" s="200"/>
      <c r="V120" s="200"/>
      <c r="W120" s="200"/>
      <c r="X120" s="200"/>
      <c r="Y120" s="200"/>
      <c r="Z120" s="200"/>
      <c r="AA120" s="200"/>
      <c r="AB120" s="200"/>
      <c r="AC120" s="200"/>
      <c r="AD120" s="200"/>
      <c r="AE120" s="200"/>
      <c r="AF120" s="200"/>
      <c r="AG120" s="200"/>
      <c r="AH120" s="209"/>
      <c r="AI120" s="200"/>
      <c r="AJ120" s="209"/>
      <c r="AK120" s="200"/>
      <c r="AL120" s="200"/>
      <c r="AM120" s="200"/>
      <c r="AN120" s="200"/>
      <c r="AO120" s="200"/>
      <c r="AP120" s="200"/>
      <c r="AQ120" s="200"/>
      <c r="AR120" s="209"/>
      <c r="AS120" s="200"/>
      <c r="AT120" s="200"/>
      <c r="AU120" s="200"/>
      <c r="AV120" s="209"/>
      <c r="AW120" s="200"/>
      <c r="AX120" s="200"/>
      <c r="AY120" s="200"/>
      <c r="AZ120" s="200"/>
      <c r="BA120" s="200"/>
      <c r="BB120" s="200"/>
      <c r="BC120" s="200"/>
      <c r="BD120" s="200"/>
      <c r="BE120" s="200"/>
      <c r="BF120" s="200"/>
      <c r="BG120" s="200"/>
      <c r="BH120" s="200"/>
      <c r="BI120" s="200"/>
      <c r="BJ120" s="200"/>
      <c r="BK120" s="200"/>
      <c r="BL120" s="200"/>
      <c r="BM120" s="200"/>
      <c r="BN120" s="200"/>
      <c r="BO120" s="200"/>
      <c r="BP120" s="200"/>
      <c r="BQ120" s="200"/>
      <c r="BR120" s="200"/>
      <c r="BS120" s="200"/>
      <c r="CX120" s="354"/>
      <c r="CY120" s="354"/>
      <c r="CZ120" s="354"/>
      <c r="DA120" s="354"/>
      <c r="DB120" s="354"/>
      <c r="DC120" s="354"/>
      <c r="DD120" s="354"/>
      <c r="DE120" s="354"/>
      <c r="DF120" s="456"/>
      <c r="DG120" s="456"/>
      <c r="DH120" s="456"/>
      <c r="DI120" s="456"/>
      <c r="DJ120" s="456"/>
      <c r="DK120" s="456"/>
      <c r="DL120" s="456"/>
    </row>
    <row r="121" spans="1:116" ht="12.75" customHeight="1" x14ac:dyDescent="0.25">
      <c r="A121" s="210"/>
      <c r="B121" s="200"/>
      <c r="C121" s="200"/>
      <c r="D121" s="200"/>
      <c r="E121" s="200"/>
      <c r="F121" s="200"/>
      <c r="G121" s="200"/>
      <c r="H121" s="200"/>
      <c r="I121" s="200"/>
      <c r="J121" s="200"/>
      <c r="K121" s="200"/>
      <c r="L121" s="200"/>
      <c r="M121" s="200"/>
      <c r="N121" s="200"/>
      <c r="O121" s="200"/>
      <c r="P121" s="200"/>
      <c r="Q121" s="200"/>
      <c r="R121" s="200"/>
      <c r="S121" s="200"/>
      <c r="T121" s="200"/>
      <c r="U121" s="200"/>
      <c r="V121" s="200"/>
      <c r="W121" s="200"/>
      <c r="X121" s="200"/>
      <c r="Y121" s="200"/>
      <c r="Z121" s="200"/>
      <c r="AA121" s="200"/>
      <c r="AB121" s="200"/>
      <c r="AC121" s="200"/>
      <c r="AD121" s="200"/>
      <c r="AE121" s="200"/>
      <c r="AF121" s="200"/>
      <c r="AG121" s="200"/>
      <c r="AH121" s="209"/>
      <c r="AI121" s="200"/>
      <c r="AJ121" s="209"/>
      <c r="AK121" s="200"/>
      <c r="AL121" s="200"/>
      <c r="AM121" s="200"/>
      <c r="AN121" s="200"/>
      <c r="AO121" s="200"/>
      <c r="AP121" s="200"/>
      <c r="AQ121" s="200"/>
      <c r="AR121" s="209"/>
      <c r="AS121" s="200"/>
      <c r="AT121" s="200"/>
      <c r="AU121" s="200"/>
      <c r="AV121" s="209"/>
      <c r="AW121" s="200"/>
      <c r="AX121" s="200"/>
      <c r="AY121" s="200"/>
      <c r="AZ121" s="200"/>
      <c r="BA121" s="200"/>
      <c r="BB121" s="200"/>
      <c r="BC121" s="200"/>
      <c r="BD121" s="200"/>
      <c r="BE121" s="200"/>
      <c r="BF121" s="200"/>
      <c r="BG121" s="200"/>
      <c r="BH121" s="200"/>
      <c r="BI121" s="200"/>
      <c r="BJ121" s="200"/>
      <c r="BK121" s="200"/>
      <c r="BL121" s="200"/>
      <c r="BM121" s="200"/>
      <c r="BN121" s="200"/>
      <c r="BO121" s="200"/>
      <c r="BP121" s="200"/>
      <c r="BQ121" s="200"/>
      <c r="BR121" s="200"/>
      <c r="BS121" s="200"/>
      <c r="CX121" s="354"/>
      <c r="CY121" s="354"/>
      <c r="CZ121" s="354"/>
      <c r="DA121" s="354"/>
      <c r="DB121" s="354"/>
      <c r="DC121" s="354"/>
      <c r="DD121" s="354"/>
      <c r="DE121" s="354"/>
      <c r="DF121" s="456"/>
      <c r="DG121" s="456"/>
      <c r="DH121" s="456"/>
      <c r="DI121" s="456"/>
      <c r="DJ121" s="456"/>
      <c r="DK121" s="456"/>
      <c r="DL121" s="456"/>
    </row>
    <row r="122" spans="1:116" ht="12.75" customHeight="1" x14ac:dyDescent="0.25">
      <c r="A122" s="210"/>
      <c r="B122" s="200"/>
      <c r="C122" s="200"/>
      <c r="D122" s="200"/>
      <c r="E122" s="200"/>
      <c r="F122" s="200"/>
      <c r="G122" s="200"/>
      <c r="H122" s="200"/>
      <c r="I122" s="200"/>
      <c r="J122" s="200"/>
      <c r="K122" s="200"/>
      <c r="L122" s="200"/>
      <c r="M122" s="200"/>
      <c r="N122" s="200"/>
      <c r="O122" s="200"/>
      <c r="P122" s="200"/>
      <c r="Q122" s="200"/>
      <c r="R122" s="200"/>
      <c r="S122" s="200"/>
      <c r="T122" s="200"/>
      <c r="U122" s="200"/>
      <c r="V122" s="200"/>
      <c r="W122" s="200"/>
      <c r="X122" s="200"/>
      <c r="Y122" s="200"/>
      <c r="Z122" s="200"/>
      <c r="AA122" s="200"/>
      <c r="AB122" s="200"/>
      <c r="AC122" s="200"/>
      <c r="AD122" s="200"/>
      <c r="AE122" s="200"/>
      <c r="AF122" s="200"/>
      <c r="AG122" s="200"/>
      <c r="AH122" s="209"/>
      <c r="AI122" s="200"/>
      <c r="AJ122" s="209"/>
      <c r="AK122" s="200"/>
      <c r="AL122" s="200"/>
      <c r="AM122" s="200"/>
      <c r="AN122" s="200"/>
      <c r="AO122" s="200"/>
      <c r="AP122" s="200"/>
      <c r="AQ122" s="200"/>
      <c r="AR122" s="209"/>
      <c r="AS122" s="200"/>
      <c r="AT122" s="200"/>
      <c r="AU122" s="200"/>
      <c r="AV122" s="209"/>
      <c r="AW122" s="200"/>
      <c r="AX122" s="200"/>
      <c r="AY122" s="200"/>
      <c r="AZ122" s="200"/>
      <c r="BA122" s="200"/>
      <c r="BB122" s="200"/>
      <c r="BC122" s="200"/>
      <c r="BD122" s="200"/>
      <c r="BE122" s="200"/>
      <c r="BF122" s="200"/>
      <c r="BG122" s="200"/>
      <c r="BH122" s="200"/>
      <c r="BI122" s="200"/>
      <c r="BJ122" s="200"/>
      <c r="BK122" s="200"/>
      <c r="BL122" s="200"/>
      <c r="BM122" s="200"/>
      <c r="BN122" s="200"/>
      <c r="BO122" s="200"/>
      <c r="BP122" s="200"/>
      <c r="BQ122" s="200"/>
      <c r="BR122" s="200"/>
      <c r="BS122" s="200"/>
      <c r="CX122" s="354"/>
      <c r="CY122" s="354"/>
      <c r="CZ122" s="354"/>
      <c r="DA122" s="354"/>
      <c r="DB122" s="354"/>
      <c r="DC122" s="354"/>
      <c r="DD122" s="354"/>
      <c r="DE122" s="354"/>
      <c r="DF122" s="456"/>
      <c r="DG122" s="456"/>
      <c r="DH122" s="456"/>
      <c r="DI122" s="456"/>
      <c r="DJ122" s="456"/>
      <c r="DK122" s="456"/>
      <c r="DL122" s="456"/>
    </row>
    <row r="123" spans="1:116" ht="12.75" customHeight="1" x14ac:dyDescent="0.25">
      <c r="A123" s="210"/>
      <c r="B123" s="200"/>
      <c r="C123" s="200"/>
      <c r="D123" s="200"/>
      <c r="E123" s="200"/>
      <c r="F123" s="200"/>
      <c r="G123" s="200"/>
      <c r="H123" s="200"/>
      <c r="I123" s="200"/>
      <c r="J123" s="200"/>
      <c r="K123" s="200"/>
      <c r="L123" s="200"/>
      <c r="M123" s="200"/>
      <c r="N123" s="200"/>
      <c r="O123" s="200"/>
      <c r="P123" s="200"/>
      <c r="Q123" s="200"/>
      <c r="R123" s="200"/>
      <c r="S123" s="200"/>
      <c r="T123" s="200"/>
      <c r="U123" s="200"/>
      <c r="V123" s="200"/>
      <c r="W123" s="200"/>
      <c r="X123" s="200"/>
      <c r="Y123" s="200"/>
      <c r="Z123" s="200"/>
      <c r="AA123" s="200"/>
      <c r="AB123" s="200"/>
      <c r="AC123" s="200"/>
      <c r="AD123" s="200"/>
      <c r="AE123" s="200"/>
      <c r="AF123" s="200"/>
      <c r="AG123" s="200"/>
      <c r="AH123" s="209"/>
      <c r="AI123" s="200"/>
      <c r="AJ123" s="209"/>
      <c r="AK123" s="200"/>
      <c r="AL123" s="200"/>
      <c r="AM123" s="200"/>
      <c r="AN123" s="200"/>
      <c r="AO123" s="200"/>
      <c r="AP123" s="200"/>
      <c r="AQ123" s="200"/>
      <c r="AR123" s="209"/>
      <c r="AS123" s="200"/>
      <c r="AT123" s="200"/>
      <c r="AU123" s="200"/>
      <c r="AV123" s="209"/>
      <c r="AW123" s="200"/>
      <c r="AX123" s="200"/>
      <c r="AY123" s="200"/>
      <c r="AZ123" s="200"/>
      <c r="BA123" s="200"/>
      <c r="BB123" s="200"/>
      <c r="BC123" s="200"/>
      <c r="BD123" s="200"/>
      <c r="BE123" s="200"/>
      <c r="BF123" s="200"/>
      <c r="BG123" s="200"/>
      <c r="BH123" s="200"/>
      <c r="BI123" s="200"/>
      <c r="BJ123" s="200"/>
      <c r="BK123" s="200"/>
      <c r="BL123" s="200"/>
      <c r="BM123" s="200"/>
      <c r="BN123" s="200"/>
      <c r="BO123" s="200"/>
      <c r="BP123" s="200"/>
      <c r="BQ123" s="200"/>
      <c r="BR123" s="200"/>
      <c r="BS123" s="200"/>
      <c r="CX123" s="354"/>
      <c r="CY123" s="354"/>
      <c r="CZ123" s="354"/>
      <c r="DA123" s="354"/>
      <c r="DB123" s="354"/>
      <c r="DC123" s="354"/>
      <c r="DD123" s="354"/>
      <c r="DE123" s="354"/>
      <c r="DF123" s="456"/>
      <c r="DG123" s="456"/>
      <c r="DH123" s="456"/>
      <c r="DI123" s="456"/>
      <c r="DJ123" s="456"/>
      <c r="DK123" s="456"/>
      <c r="DL123" s="456"/>
    </row>
    <row r="124" spans="1:116" ht="12.75" customHeight="1" x14ac:dyDescent="0.25">
      <c r="A124" s="210"/>
      <c r="B124" s="200"/>
      <c r="C124" s="200"/>
      <c r="D124" s="200"/>
      <c r="E124" s="200"/>
      <c r="F124" s="200"/>
      <c r="G124" s="200"/>
      <c r="H124" s="200"/>
      <c r="I124" s="200"/>
      <c r="J124" s="200"/>
      <c r="K124" s="200"/>
      <c r="L124" s="200"/>
      <c r="M124" s="200"/>
      <c r="N124" s="200"/>
      <c r="O124" s="200"/>
      <c r="P124" s="200"/>
      <c r="Q124" s="200"/>
      <c r="R124" s="200"/>
      <c r="S124" s="200"/>
      <c r="T124" s="200"/>
      <c r="U124" s="200"/>
      <c r="V124" s="200"/>
      <c r="W124" s="200"/>
      <c r="X124" s="200"/>
      <c r="Y124" s="200"/>
      <c r="Z124" s="200"/>
      <c r="AA124" s="200"/>
      <c r="AB124" s="200"/>
      <c r="AC124" s="200"/>
      <c r="AD124" s="200"/>
      <c r="AE124" s="200"/>
      <c r="AF124" s="200"/>
      <c r="AG124" s="200"/>
      <c r="AH124" s="209"/>
      <c r="AI124" s="200"/>
      <c r="AJ124" s="209"/>
      <c r="AK124" s="200"/>
      <c r="AL124" s="200"/>
      <c r="AM124" s="200"/>
      <c r="AN124" s="200"/>
      <c r="AO124" s="200"/>
      <c r="AP124" s="200"/>
      <c r="AQ124" s="200"/>
      <c r="AR124" s="209"/>
      <c r="AS124" s="200"/>
      <c r="AT124" s="200"/>
      <c r="AU124" s="200"/>
      <c r="AV124" s="209"/>
      <c r="AW124" s="200"/>
      <c r="AX124" s="200"/>
      <c r="AY124" s="200"/>
      <c r="AZ124" s="200"/>
      <c r="BA124" s="200"/>
      <c r="BB124" s="200"/>
      <c r="BC124" s="200"/>
      <c r="BD124" s="200"/>
      <c r="BE124" s="200"/>
      <c r="BF124" s="200"/>
      <c r="BG124" s="200"/>
      <c r="BH124" s="200"/>
      <c r="BI124" s="200"/>
      <c r="BJ124" s="200"/>
      <c r="BK124" s="200"/>
      <c r="BL124" s="200"/>
      <c r="BM124" s="200"/>
      <c r="BN124" s="200"/>
      <c r="BO124" s="200"/>
      <c r="BP124" s="200"/>
      <c r="BQ124" s="200"/>
      <c r="BR124" s="200"/>
      <c r="BS124" s="200"/>
      <c r="CX124" s="354"/>
      <c r="CY124" s="354"/>
      <c r="CZ124" s="354"/>
      <c r="DA124" s="354"/>
      <c r="DB124" s="354"/>
      <c r="DC124" s="354"/>
      <c r="DD124" s="354"/>
      <c r="DE124" s="354"/>
      <c r="DF124" s="456"/>
      <c r="DG124" s="456"/>
      <c r="DH124" s="456"/>
      <c r="DI124" s="456"/>
      <c r="DJ124" s="456"/>
      <c r="DK124" s="456"/>
      <c r="DL124" s="456"/>
    </row>
    <row r="125" spans="1:116" ht="12.75" customHeight="1" x14ac:dyDescent="0.25">
      <c r="A125" s="210"/>
      <c r="B125" s="200"/>
      <c r="C125" s="200"/>
      <c r="D125" s="200"/>
      <c r="E125" s="200"/>
      <c r="F125" s="200"/>
      <c r="G125" s="200"/>
      <c r="H125" s="200"/>
      <c r="I125" s="200"/>
      <c r="J125" s="200"/>
      <c r="K125" s="200"/>
      <c r="L125" s="200"/>
      <c r="M125" s="200"/>
      <c r="N125" s="200"/>
      <c r="O125" s="200"/>
      <c r="P125" s="200"/>
      <c r="Q125" s="200"/>
      <c r="R125" s="200"/>
      <c r="S125" s="200"/>
      <c r="T125" s="200"/>
      <c r="U125" s="200"/>
      <c r="V125" s="200"/>
      <c r="W125" s="200"/>
      <c r="X125" s="200"/>
      <c r="Y125" s="200"/>
      <c r="Z125" s="200"/>
      <c r="AA125" s="200"/>
      <c r="AB125" s="200"/>
      <c r="AC125" s="200"/>
      <c r="AD125" s="200"/>
      <c r="AE125" s="200"/>
      <c r="AF125" s="200"/>
      <c r="AG125" s="200"/>
      <c r="AH125" s="209"/>
      <c r="AI125" s="200"/>
      <c r="AJ125" s="209"/>
      <c r="AK125" s="200"/>
      <c r="AL125" s="200"/>
      <c r="AM125" s="200"/>
      <c r="AN125" s="200"/>
      <c r="AO125" s="200"/>
      <c r="AP125" s="200"/>
      <c r="AQ125" s="200"/>
      <c r="AR125" s="209"/>
      <c r="AS125" s="200"/>
      <c r="AT125" s="200"/>
      <c r="AU125" s="200"/>
      <c r="AV125" s="209"/>
      <c r="AW125" s="200"/>
      <c r="AX125" s="200"/>
      <c r="AY125" s="200"/>
      <c r="AZ125" s="200"/>
      <c r="BA125" s="200"/>
      <c r="BB125" s="200"/>
      <c r="BC125" s="200"/>
      <c r="BD125" s="200"/>
      <c r="BE125" s="200"/>
      <c r="BF125" s="200"/>
      <c r="BG125" s="200"/>
      <c r="BH125" s="200"/>
      <c r="BI125" s="200"/>
      <c r="BJ125" s="200"/>
      <c r="BK125" s="200"/>
      <c r="BL125" s="200"/>
      <c r="BM125" s="200"/>
      <c r="BN125" s="200"/>
      <c r="BO125" s="200"/>
      <c r="BP125" s="200"/>
      <c r="BQ125" s="200"/>
      <c r="BR125" s="200"/>
      <c r="BS125" s="200"/>
      <c r="CX125" s="354"/>
      <c r="CY125" s="354"/>
      <c r="CZ125" s="354"/>
      <c r="DA125" s="354"/>
      <c r="DB125" s="354"/>
      <c r="DC125" s="354"/>
      <c r="DD125" s="354"/>
      <c r="DE125" s="354"/>
      <c r="DF125" s="456"/>
      <c r="DG125" s="456"/>
      <c r="DH125" s="456"/>
      <c r="DI125" s="456"/>
      <c r="DJ125" s="456"/>
      <c r="DK125" s="456"/>
      <c r="DL125" s="456"/>
    </row>
    <row r="126" spans="1:116" ht="12.75" customHeight="1" x14ac:dyDescent="0.25">
      <c r="A126" s="210"/>
      <c r="B126" s="200"/>
      <c r="C126" s="200"/>
      <c r="D126" s="200"/>
      <c r="E126" s="200"/>
      <c r="F126" s="200"/>
      <c r="G126" s="200"/>
      <c r="H126" s="200"/>
      <c r="I126" s="200"/>
      <c r="J126" s="200"/>
      <c r="K126" s="200"/>
      <c r="L126" s="200"/>
      <c r="M126" s="200"/>
      <c r="N126" s="200"/>
      <c r="O126" s="200"/>
      <c r="P126" s="200"/>
      <c r="Q126" s="200"/>
      <c r="R126" s="200"/>
      <c r="S126" s="200"/>
      <c r="T126" s="200"/>
      <c r="U126" s="200"/>
      <c r="V126" s="200"/>
      <c r="W126" s="200"/>
      <c r="X126" s="200"/>
      <c r="Y126" s="200"/>
      <c r="Z126" s="200"/>
      <c r="AA126" s="200"/>
      <c r="AB126" s="200"/>
      <c r="AC126" s="200"/>
      <c r="AD126" s="200"/>
      <c r="AE126" s="200"/>
      <c r="AF126" s="200"/>
      <c r="AG126" s="200"/>
      <c r="AH126" s="209"/>
      <c r="AI126" s="200"/>
      <c r="AJ126" s="209"/>
      <c r="AK126" s="200"/>
      <c r="AL126" s="200"/>
      <c r="AM126" s="200"/>
      <c r="AN126" s="200"/>
      <c r="AO126" s="200"/>
      <c r="AP126" s="200"/>
      <c r="AQ126" s="200"/>
      <c r="AR126" s="209"/>
      <c r="AS126" s="200"/>
      <c r="AT126" s="200"/>
      <c r="AU126" s="200"/>
      <c r="AV126" s="209"/>
      <c r="AW126" s="200"/>
      <c r="AX126" s="200"/>
      <c r="AY126" s="200"/>
      <c r="AZ126" s="200"/>
      <c r="BA126" s="200"/>
      <c r="BB126" s="200"/>
      <c r="BC126" s="200"/>
      <c r="BD126" s="200"/>
      <c r="BE126" s="200"/>
      <c r="BF126" s="200"/>
      <c r="BG126" s="200"/>
      <c r="BH126" s="200"/>
      <c r="BI126" s="200"/>
      <c r="BJ126" s="200"/>
      <c r="BK126" s="200"/>
      <c r="BL126" s="200"/>
      <c r="BM126" s="200"/>
      <c r="BN126" s="200"/>
      <c r="BO126" s="200"/>
      <c r="BP126" s="200"/>
      <c r="BQ126" s="200"/>
      <c r="BR126" s="200"/>
      <c r="BS126" s="200"/>
      <c r="CX126" s="354"/>
      <c r="CY126" s="354"/>
      <c r="CZ126" s="354"/>
      <c r="DA126" s="354"/>
      <c r="DB126" s="354"/>
      <c r="DC126" s="354"/>
      <c r="DD126" s="354"/>
      <c r="DE126" s="354"/>
      <c r="DF126" s="456"/>
      <c r="DG126" s="456"/>
      <c r="DH126" s="456"/>
      <c r="DI126" s="456"/>
      <c r="DJ126" s="456"/>
      <c r="DK126" s="456"/>
      <c r="DL126" s="456"/>
    </row>
    <row r="127" spans="1:116" ht="12.75" customHeight="1" x14ac:dyDescent="0.25">
      <c r="A127" s="210"/>
      <c r="B127" s="200"/>
      <c r="C127" s="200"/>
      <c r="D127" s="200"/>
      <c r="E127" s="200"/>
      <c r="F127" s="200"/>
      <c r="G127" s="200"/>
      <c r="H127" s="200"/>
      <c r="I127" s="200"/>
      <c r="J127" s="200"/>
      <c r="K127" s="200"/>
      <c r="L127" s="200"/>
      <c r="M127" s="200"/>
      <c r="N127" s="200"/>
      <c r="O127" s="200"/>
      <c r="P127" s="200"/>
      <c r="Q127" s="200"/>
      <c r="R127" s="200"/>
      <c r="S127" s="200"/>
      <c r="T127" s="200"/>
      <c r="U127" s="200"/>
      <c r="V127" s="200"/>
      <c r="W127" s="200"/>
      <c r="X127" s="200"/>
      <c r="Y127" s="200"/>
      <c r="Z127" s="200"/>
      <c r="AA127" s="200"/>
      <c r="AB127" s="200"/>
      <c r="AC127" s="200"/>
      <c r="AD127" s="200"/>
      <c r="AE127" s="200"/>
      <c r="AF127" s="200"/>
      <c r="AG127" s="200"/>
      <c r="AH127" s="209"/>
      <c r="AI127" s="200"/>
      <c r="AJ127" s="209"/>
      <c r="AK127" s="200"/>
      <c r="AL127" s="200"/>
      <c r="AM127" s="200"/>
      <c r="AN127" s="200"/>
      <c r="AO127" s="200"/>
      <c r="AP127" s="200"/>
      <c r="AQ127" s="200"/>
      <c r="AR127" s="209"/>
      <c r="AS127" s="200"/>
      <c r="AT127" s="200"/>
      <c r="AU127" s="200"/>
      <c r="AV127" s="209"/>
      <c r="AW127" s="200"/>
      <c r="AX127" s="200"/>
      <c r="AY127" s="200"/>
      <c r="AZ127" s="200"/>
      <c r="BA127" s="200"/>
      <c r="BB127" s="200"/>
      <c r="BC127" s="200"/>
      <c r="BD127" s="200"/>
      <c r="BE127" s="200"/>
      <c r="BF127" s="200"/>
      <c r="BG127" s="200"/>
      <c r="BH127" s="200"/>
      <c r="BI127" s="200"/>
      <c r="BJ127" s="200"/>
      <c r="BK127" s="200"/>
      <c r="BL127" s="200"/>
      <c r="BM127" s="200"/>
      <c r="BN127" s="200"/>
      <c r="BO127" s="200"/>
      <c r="BP127" s="200"/>
      <c r="BQ127" s="200"/>
      <c r="BR127" s="200"/>
      <c r="BS127" s="200"/>
      <c r="CX127" s="354"/>
      <c r="CY127" s="354"/>
      <c r="CZ127" s="354"/>
      <c r="DA127" s="354"/>
      <c r="DB127" s="354"/>
      <c r="DC127" s="354"/>
      <c r="DD127" s="354"/>
      <c r="DE127" s="354"/>
      <c r="DF127" s="456"/>
      <c r="DG127" s="456"/>
      <c r="DH127" s="456"/>
      <c r="DI127" s="456"/>
      <c r="DJ127" s="456"/>
      <c r="DK127" s="456"/>
      <c r="DL127" s="456"/>
    </row>
    <row r="128" spans="1:116" ht="12.75" customHeight="1" x14ac:dyDescent="0.25">
      <c r="A128" s="210"/>
      <c r="B128" s="200"/>
      <c r="C128" s="200"/>
      <c r="D128" s="200"/>
      <c r="E128" s="200"/>
      <c r="F128" s="200"/>
      <c r="G128" s="200"/>
      <c r="H128" s="200"/>
      <c r="I128" s="200"/>
      <c r="J128" s="200"/>
      <c r="K128" s="200"/>
      <c r="L128" s="200"/>
      <c r="M128" s="200"/>
      <c r="N128" s="200"/>
      <c r="O128" s="200"/>
      <c r="P128" s="200"/>
      <c r="Q128" s="200"/>
      <c r="R128" s="200"/>
      <c r="S128" s="200"/>
      <c r="T128" s="200"/>
      <c r="U128" s="200"/>
      <c r="V128" s="200"/>
      <c r="W128" s="200"/>
      <c r="X128" s="200"/>
      <c r="Y128" s="200"/>
      <c r="Z128" s="200"/>
      <c r="AA128" s="200"/>
      <c r="AB128" s="200"/>
      <c r="AC128" s="200"/>
      <c r="AD128" s="200"/>
      <c r="AE128" s="200"/>
      <c r="AF128" s="200"/>
      <c r="AG128" s="200"/>
      <c r="AH128" s="209"/>
      <c r="AI128" s="200"/>
      <c r="AJ128" s="209"/>
      <c r="AK128" s="200"/>
      <c r="AL128" s="200"/>
      <c r="AM128" s="200"/>
      <c r="AN128" s="200"/>
      <c r="AO128" s="200"/>
      <c r="AP128" s="200"/>
      <c r="AQ128" s="200"/>
      <c r="AR128" s="209"/>
      <c r="AS128" s="200"/>
      <c r="AT128" s="200"/>
      <c r="AU128" s="200"/>
      <c r="AV128" s="209"/>
      <c r="AW128" s="200"/>
      <c r="AX128" s="200"/>
      <c r="AY128" s="200"/>
      <c r="AZ128" s="200"/>
      <c r="BA128" s="200"/>
      <c r="BB128" s="200"/>
      <c r="BC128" s="200"/>
      <c r="BD128" s="200"/>
      <c r="BE128" s="200"/>
      <c r="BF128" s="200"/>
      <c r="BG128" s="200"/>
      <c r="BH128" s="200"/>
      <c r="BI128" s="200"/>
      <c r="BJ128" s="200"/>
      <c r="BK128" s="200"/>
      <c r="BL128" s="200"/>
      <c r="BM128" s="200"/>
      <c r="BN128" s="200"/>
      <c r="BO128" s="200"/>
      <c r="BP128" s="200"/>
      <c r="BQ128" s="200"/>
      <c r="BR128" s="200"/>
      <c r="BS128" s="200"/>
      <c r="CX128" s="354"/>
      <c r="CY128" s="354"/>
      <c r="CZ128" s="354"/>
      <c r="DA128" s="354"/>
      <c r="DB128" s="354"/>
      <c r="DC128" s="354"/>
      <c r="DD128" s="354"/>
      <c r="DE128" s="354"/>
      <c r="DF128" s="456"/>
      <c r="DG128" s="456"/>
      <c r="DH128" s="456"/>
      <c r="DI128" s="456"/>
      <c r="DJ128" s="456"/>
      <c r="DK128" s="456"/>
      <c r="DL128" s="456"/>
    </row>
    <row r="129" spans="1:116" ht="12.75" customHeight="1" x14ac:dyDescent="0.25">
      <c r="A129" s="210"/>
      <c r="B129" s="200"/>
      <c r="C129" s="200"/>
      <c r="D129" s="200"/>
      <c r="E129" s="200"/>
      <c r="F129" s="200"/>
      <c r="G129" s="200"/>
      <c r="H129" s="200"/>
      <c r="I129" s="200"/>
      <c r="J129" s="200"/>
      <c r="K129" s="200"/>
      <c r="L129" s="200"/>
      <c r="M129" s="200"/>
      <c r="N129" s="200"/>
      <c r="O129" s="200"/>
      <c r="P129" s="200"/>
      <c r="Q129" s="200"/>
      <c r="R129" s="200"/>
      <c r="S129" s="200"/>
      <c r="T129" s="200"/>
      <c r="U129" s="200"/>
      <c r="V129" s="200"/>
      <c r="W129" s="200"/>
      <c r="X129" s="200"/>
      <c r="Y129" s="200"/>
      <c r="Z129" s="200"/>
      <c r="AA129" s="200"/>
      <c r="AB129" s="200"/>
      <c r="AC129" s="200"/>
      <c r="AD129" s="200"/>
      <c r="AE129" s="200"/>
      <c r="AF129" s="200"/>
      <c r="AG129" s="200"/>
      <c r="AH129" s="209"/>
      <c r="AI129" s="200"/>
      <c r="AJ129" s="209"/>
      <c r="AK129" s="200"/>
      <c r="AL129" s="200"/>
      <c r="AM129" s="200"/>
      <c r="AN129" s="200"/>
      <c r="AO129" s="200"/>
      <c r="AP129" s="200"/>
      <c r="AQ129" s="200"/>
      <c r="AR129" s="209"/>
      <c r="AS129" s="200"/>
      <c r="AT129" s="200"/>
      <c r="AU129" s="200"/>
      <c r="AV129" s="209"/>
      <c r="AW129" s="200"/>
      <c r="AX129" s="200"/>
      <c r="AY129" s="200"/>
      <c r="AZ129" s="200"/>
      <c r="BA129" s="200"/>
      <c r="BB129" s="200"/>
      <c r="BC129" s="200"/>
      <c r="BD129" s="200"/>
      <c r="BE129" s="200"/>
      <c r="BF129" s="200"/>
      <c r="BG129" s="200"/>
      <c r="BH129" s="200"/>
      <c r="BI129" s="200"/>
      <c r="BJ129" s="200"/>
      <c r="BK129" s="200"/>
      <c r="BL129" s="200"/>
      <c r="BM129" s="200"/>
      <c r="BN129" s="200"/>
      <c r="BO129" s="200"/>
      <c r="BP129" s="200"/>
      <c r="BQ129" s="200"/>
      <c r="BR129" s="200"/>
      <c r="BS129" s="200"/>
      <c r="CX129" s="354"/>
      <c r="CY129" s="354"/>
      <c r="CZ129" s="354"/>
      <c r="DA129" s="354"/>
      <c r="DB129" s="354"/>
      <c r="DC129" s="354"/>
      <c r="DD129" s="354"/>
      <c r="DE129" s="354"/>
      <c r="DF129" s="456"/>
      <c r="DG129" s="456"/>
      <c r="DH129" s="456"/>
      <c r="DI129" s="456"/>
      <c r="DJ129" s="456"/>
      <c r="DK129" s="456"/>
      <c r="DL129" s="456"/>
    </row>
    <row r="130" spans="1:116" ht="12.75" customHeight="1" x14ac:dyDescent="0.25">
      <c r="A130" s="210"/>
      <c r="B130" s="200"/>
      <c r="C130" s="200"/>
      <c r="D130" s="200"/>
      <c r="E130" s="200"/>
      <c r="F130" s="200"/>
      <c r="G130" s="200"/>
      <c r="H130" s="200"/>
      <c r="I130" s="200"/>
      <c r="J130" s="200"/>
      <c r="K130" s="200"/>
      <c r="L130" s="200"/>
      <c r="M130" s="200"/>
      <c r="N130" s="200"/>
      <c r="O130" s="200"/>
      <c r="P130" s="200"/>
      <c r="Q130" s="200"/>
      <c r="R130" s="200"/>
      <c r="S130" s="200"/>
      <c r="T130" s="200"/>
      <c r="U130" s="200"/>
      <c r="V130" s="200"/>
      <c r="W130" s="200"/>
      <c r="X130" s="200"/>
      <c r="Y130" s="200"/>
      <c r="Z130" s="200"/>
      <c r="AA130" s="200"/>
      <c r="AB130" s="200"/>
      <c r="AC130" s="200"/>
      <c r="AD130" s="200"/>
      <c r="AE130" s="200"/>
      <c r="AF130" s="200"/>
      <c r="AG130" s="200"/>
      <c r="AH130" s="209"/>
      <c r="AI130" s="200"/>
      <c r="AJ130" s="209"/>
      <c r="AK130" s="200"/>
      <c r="AL130" s="200"/>
      <c r="AM130" s="200"/>
      <c r="AN130" s="200"/>
      <c r="AO130" s="200"/>
      <c r="AP130" s="200"/>
      <c r="AQ130" s="200"/>
      <c r="AR130" s="209"/>
      <c r="AS130" s="200"/>
      <c r="AT130" s="200"/>
      <c r="AU130" s="200"/>
      <c r="AV130" s="209"/>
      <c r="AW130" s="200"/>
      <c r="AX130" s="200"/>
      <c r="AY130" s="200"/>
      <c r="AZ130" s="200"/>
      <c r="BA130" s="200"/>
      <c r="BB130" s="200"/>
      <c r="BC130" s="200"/>
      <c r="BD130" s="200"/>
      <c r="BE130" s="200"/>
      <c r="BF130" s="200"/>
      <c r="BG130" s="200"/>
      <c r="BH130" s="200"/>
      <c r="BI130" s="200"/>
      <c r="BJ130" s="200"/>
      <c r="BK130" s="200"/>
      <c r="BL130" s="200"/>
      <c r="BM130" s="200"/>
      <c r="BN130" s="200"/>
      <c r="BO130" s="200"/>
      <c r="BP130" s="200"/>
      <c r="BQ130" s="200"/>
      <c r="BR130" s="200"/>
      <c r="BS130" s="200"/>
      <c r="CX130" s="354"/>
      <c r="CY130" s="354"/>
      <c r="CZ130" s="354"/>
      <c r="DA130" s="354"/>
      <c r="DB130" s="354"/>
      <c r="DC130" s="354"/>
      <c r="DD130" s="354"/>
      <c r="DE130" s="354"/>
      <c r="DF130" s="456"/>
      <c r="DG130" s="456"/>
      <c r="DH130" s="456"/>
      <c r="DI130" s="456"/>
      <c r="DJ130" s="456"/>
      <c r="DK130" s="456"/>
      <c r="DL130" s="456"/>
    </row>
    <row r="131" spans="1:116" ht="12.75" customHeight="1" x14ac:dyDescent="0.25">
      <c r="A131" s="210"/>
      <c r="B131" s="200"/>
      <c r="C131" s="200"/>
      <c r="D131" s="200"/>
      <c r="E131" s="200"/>
      <c r="F131" s="200"/>
      <c r="G131" s="200"/>
      <c r="H131" s="200"/>
      <c r="I131" s="200"/>
      <c r="J131" s="200"/>
      <c r="K131" s="200"/>
      <c r="L131" s="200"/>
      <c r="M131" s="200"/>
      <c r="N131" s="200"/>
      <c r="O131" s="200"/>
      <c r="P131" s="200"/>
      <c r="Q131" s="200"/>
      <c r="R131" s="200"/>
      <c r="S131" s="200"/>
      <c r="T131" s="200"/>
      <c r="U131" s="200"/>
      <c r="V131" s="200"/>
      <c r="W131" s="200"/>
      <c r="X131" s="200"/>
      <c r="Y131" s="200"/>
      <c r="Z131" s="200"/>
      <c r="AA131" s="200"/>
      <c r="AB131" s="200"/>
      <c r="AC131" s="200"/>
      <c r="AD131" s="200"/>
      <c r="AE131" s="200"/>
      <c r="AF131" s="200"/>
      <c r="AG131" s="200"/>
      <c r="AH131" s="209"/>
      <c r="AI131" s="200"/>
      <c r="AJ131" s="209"/>
      <c r="AK131" s="200"/>
      <c r="AL131" s="200"/>
      <c r="AM131" s="200"/>
      <c r="AN131" s="200"/>
      <c r="AO131" s="200"/>
      <c r="AP131" s="200"/>
      <c r="AQ131" s="200"/>
      <c r="AR131" s="209"/>
      <c r="AS131" s="200"/>
      <c r="AT131" s="200"/>
      <c r="AU131" s="200"/>
      <c r="AV131" s="209"/>
      <c r="AW131" s="200"/>
      <c r="AX131" s="200"/>
      <c r="AY131" s="200"/>
      <c r="AZ131" s="200"/>
      <c r="BA131" s="200"/>
      <c r="BB131" s="200"/>
      <c r="BC131" s="200"/>
      <c r="BD131" s="200"/>
      <c r="BE131" s="200"/>
      <c r="BF131" s="200"/>
      <c r="BG131" s="200"/>
      <c r="BH131" s="200"/>
      <c r="BI131" s="200"/>
      <c r="BJ131" s="200"/>
      <c r="BK131" s="200"/>
      <c r="BL131" s="200"/>
      <c r="BM131" s="200"/>
      <c r="BN131" s="200"/>
      <c r="BO131" s="200"/>
      <c r="BP131" s="200"/>
      <c r="BQ131" s="200"/>
      <c r="BR131" s="200"/>
      <c r="BS131" s="200"/>
      <c r="CX131" s="354"/>
      <c r="CY131" s="354"/>
      <c r="CZ131" s="354"/>
      <c r="DA131" s="354"/>
      <c r="DB131" s="354"/>
      <c r="DC131" s="354"/>
      <c r="DD131" s="354"/>
      <c r="DE131" s="354"/>
      <c r="DF131" s="456"/>
      <c r="DG131" s="456"/>
      <c r="DH131" s="456"/>
      <c r="DI131" s="456"/>
      <c r="DJ131" s="456"/>
      <c r="DK131" s="456"/>
      <c r="DL131" s="456"/>
    </row>
    <row r="132" spans="1:116" ht="12.75" customHeight="1" x14ac:dyDescent="0.25">
      <c r="A132" s="210"/>
      <c r="B132" s="200"/>
      <c r="C132" s="200"/>
      <c r="D132" s="200"/>
      <c r="E132" s="200"/>
      <c r="F132" s="200"/>
      <c r="G132" s="200"/>
      <c r="H132" s="200"/>
      <c r="I132" s="200"/>
      <c r="J132" s="200"/>
      <c r="K132" s="200"/>
      <c r="L132" s="200"/>
      <c r="M132" s="200"/>
      <c r="N132" s="200"/>
      <c r="O132" s="200"/>
      <c r="P132" s="200"/>
      <c r="Q132" s="200"/>
      <c r="R132" s="200"/>
      <c r="S132" s="200"/>
      <c r="T132" s="200"/>
      <c r="U132" s="200"/>
      <c r="V132" s="200"/>
      <c r="W132" s="200"/>
      <c r="X132" s="200"/>
      <c r="Y132" s="200"/>
      <c r="Z132" s="200"/>
      <c r="AA132" s="200"/>
      <c r="AB132" s="200"/>
      <c r="AC132" s="200"/>
      <c r="AD132" s="200"/>
      <c r="AE132" s="200"/>
      <c r="AF132" s="200"/>
      <c r="AG132" s="200"/>
      <c r="AH132" s="209"/>
      <c r="AI132" s="200"/>
      <c r="AJ132" s="209"/>
      <c r="AK132" s="200"/>
      <c r="AL132" s="200"/>
      <c r="AM132" s="200"/>
      <c r="AN132" s="200"/>
      <c r="AO132" s="200"/>
      <c r="AP132" s="200"/>
      <c r="AQ132" s="200"/>
      <c r="AR132" s="209"/>
      <c r="AS132" s="200"/>
      <c r="AT132" s="200"/>
      <c r="AU132" s="200"/>
      <c r="AV132" s="209"/>
      <c r="AW132" s="200"/>
      <c r="AX132" s="200"/>
      <c r="AY132" s="200"/>
      <c r="AZ132" s="200"/>
      <c r="BA132" s="200"/>
      <c r="BB132" s="200"/>
      <c r="BC132" s="200"/>
      <c r="BD132" s="200"/>
      <c r="BE132" s="200"/>
      <c r="BF132" s="200"/>
      <c r="BG132" s="200"/>
      <c r="BH132" s="200"/>
      <c r="BI132" s="200"/>
      <c r="BJ132" s="200"/>
      <c r="BK132" s="200"/>
      <c r="BL132" s="200"/>
      <c r="BM132" s="200"/>
      <c r="BN132" s="200"/>
      <c r="BO132" s="200"/>
      <c r="BP132" s="200"/>
      <c r="BQ132" s="200"/>
      <c r="BR132" s="200"/>
      <c r="BS132" s="200"/>
      <c r="CX132" s="354"/>
      <c r="CY132" s="354"/>
      <c r="CZ132" s="354"/>
      <c r="DA132" s="354"/>
      <c r="DB132" s="354"/>
      <c r="DC132" s="354"/>
      <c r="DD132" s="354"/>
      <c r="DE132" s="354"/>
      <c r="DF132" s="456"/>
      <c r="DG132" s="456"/>
      <c r="DH132" s="456"/>
      <c r="DI132" s="456"/>
      <c r="DJ132" s="456"/>
      <c r="DK132" s="456"/>
      <c r="DL132" s="456"/>
    </row>
    <row r="133" spans="1:116" ht="12.75" customHeight="1" x14ac:dyDescent="0.25">
      <c r="A133" s="210"/>
      <c r="B133" s="200"/>
      <c r="C133" s="200"/>
      <c r="D133" s="200"/>
      <c r="E133" s="200"/>
      <c r="F133" s="200"/>
      <c r="G133" s="200"/>
      <c r="H133" s="200"/>
      <c r="I133" s="200"/>
      <c r="J133" s="200"/>
      <c r="K133" s="200"/>
      <c r="L133" s="200"/>
      <c r="M133" s="200"/>
      <c r="N133" s="200"/>
      <c r="O133" s="200"/>
      <c r="P133" s="200"/>
      <c r="Q133" s="200"/>
      <c r="R133" s="200"/>
      <c r="S133" s="200"/>
      <c r="T133" s="200"/>
      <c r="U133" s="200"/>
      <c r="V133" s="200"/>
      <c r="W133" s="200"/>
      <c r="X133" s="200"/>
      <c r="Y133" s="200"/>
      <c r="Z133" s="200"/>
      <c r="AA133" s="200"/>
      <c r="AB133" s="200"/>
      <c r="AC133" s="200"/>
      <c r="AD133" s="200"/>
      <c r="AE133" s="200"/>
      <c r="AF133" s="200"/>
      <c r="AG133" s="200"/>
      <c r="AH133" s="209"/>
      <c r="AI133" s="200"/>
      <c r="AJ133" s="209"/>
      <c r="AK133" s="200"/>
      <c r="AL133" s="200"/>
      <c r="AM133" s="200"/>
      <c r="AN133" s="200"/>
      <c r="AO133" s="200"/>
      <c r="AP133" s="200"/>
      <c r="AQ133" s="200"/>
      <c r="AR133" s="209"/>
      <c r="AS133" s="200"/>
      <c r="AT133" s="200"/>
      <c r="AU133" s="200"/>
      <c r="AV133" s="209"/>
      <c r="AW133" s="200"/>
      <c r="AX133" s="200"/>
      <c r="AY133" s="200"/>
      <c r="AZ133" s="200"/>
      <c r="BA133" s="200"/>
      <c r="BB133" s="200"/>
      <c r="BC133" s="200"/>
      <c r="BD133" s="200"/>
      <c r="BE133" s="200"/>
      <c r="BF133" s="200"/>
      <c r="BG133" s="200"/>
      <c r="BH133" s="200"/>
      <c r="BI133" s="200"/>
      <c r="BJ133" s="200"/>
      <c r="BK133" s="200"/>
      <c r="BL133" s="200"/>
      <c r="BM133" s="200"/>
      <c r="BN133" s="200"/>
      <c r="BO133" s="200"/>
      <c r="BP133" s="200"/>
      <c r="BQ133" s="200"/>
      <c r="BR133" s="200"/>
      <c r="BS133" s="200"/>
      <c r="CX133" s="354"/>
      <c r="CY133" s="354"/>
      <c r="CZ133" s="354"/>
      <c r="DA133" s="354"/>
      <c r="DB133" s="354"/>
      <c r="DC133" s="354"/>
      <c r="DD133" s="354"/>
      <c r="DE133" s="354"/>
      <c r="DF133" s="456"/>
      <c r="DG133" s="456"/>
      <c r="DH133" s="456"/>
      <c r="DI133" s="456"/>
      <c r="DJ133" s="456"/>
      <c r="DK133" s="456"/>
      <c r="DL133" s="456"/>
    </row>
    <row r="134" spans="1:116" ht="12.75" customHeight="1" x14ac:dyDescent="0.25">
      <c r="A134" s="210"/>
      <c r="B134" s="200"/>
      <c r="C134" s="200"/>
      <c r="D134" s="200"/>
      <c r="E134" s="200"/>
      <c r="F134" s="200"/>
      <c r="G134" s="200"/>
      <c r="H134" s="200"/>
      <c r="I134" s="200"/>
      <c r="J134" s="200"/>
      <c r="K134" s="200"/>
      <c r="L134" s="200"/>
      <c r="M134" s="200"/>
      <c r="N134" s="200"/>
      <c r="O134" s="200"/>
      <c r="P134" s="200"/>
      <c r="Q134" s="200"/>
      <c r="R134" s="200"/>
      <c r="S134" s="200"/>
      <c r="T134" s="200"/>
      <c r="U134" s="200"/>
      <c r="V134" s="200"/>
      <c r="W134" s="200"/>
      <c r="X134" s="200"/>
      <c r="Y134" s="200"/>
      <c r="Z134" s="200"/>
      <c r="AA134" s="200"/>
      <c r="AB134" s="200"/>
      <c r="AC134" s="200"/>
      <c r="AD134" s="200"/>
      <c r="AE134" s="200"/>
      <c r="AF134" s="200"/>
      <c r="AG134" s="200"/>
      <c r="AH134" s="209"/>
      <c r="AI134" s="200"/>
      <c r="AJ134" s="209"/>
      <c r="AK134" s="200"/>
      <c r="AL134" s="200"/>
      <c r="AM134" s="200"/>
      <c r="AN134" s="200"/>
      <c r="AO134" s="200"/>
      <c r="AP134" s="200"/>
      <c r="AQ134" s="200"/>
      <c r="AR134" s="209"/>
      <c r="AS134" s="200"/>
      <c r="AT134" s="200"/>
      <c r="AU134" s="200"/>
      <c r="AV134" s="209"/>
      <c r="AW134" s="200"/>
      <c r="AX134" s="200"/>
      <c r="AY134" s="200"/>
      <c r="AZ134" s="200"/>
      <c r="BA134" s="200"/>
      <c r="BB134" s="200"/>
      <c r="BC134" s="200"/>
      <c r="BD134" s="200"/>
      <c r="BE134" s="200"/>
      <c r="BF134" s="200"/>
      <c r="BG134" s="200"/>
      <c r="BH134" s="200"/>
      <c r="BI134" s="200"/>
      <c r="BJ134" s="200"/>
      <c r="BK134" s="200"/>
      <c r="BL134" s="200"/>
      <c r="BM134" s="200"/>
      <c r="BN134" s="200"/>
      <c r="BO134" s="200"/>
      <c r="BP134" s="200"/>
      <c r="BQ134" s="200"/>
      <c r="BR134" s="200"/>
      <c r="BS134" s="200"/>
      <c r="CX134" s="354"/>
      <c r="CY134" s="354"/>
      <c r="CZ134" s="354"/>
      <c r="DA134" s="354"/>
      <c r="DB134" s="354"/>
      <c r="DC134" s="354"/>
      <c r="DD134" s="354"/>
      <c r="DE134" s="354"/>
      <c r="DF134" s="456"/>
      <c r="DG134" s="456"/>
      <c r="DH134" s="456"/>
      <c r="DI134" s="456"/>
      <c r="DJ134" s="456"/>
      <c r="DK134" s="456"/>
      <c r="DL134" s="456"/>
    </row>
    <row r="135" spans="1:116" ht="12.75" customHeight="1" x14ac:dyDescent="0.25">
      <c r="A135" s="210"/>
      <c r="B135" s="200"/>
      <c r="C135" s="200"/>
      <c r="D135" s="200"/>
      <c r="E135" s="200"/>
      <c r="F135" s="200"/>
      <c r="G135" s="200"/>
      <c r="H135" s="200"/>
      <c r="I135" s="200"/>
      <c r="J135" s="200"/>
      <c r="K135" s="200"/>
      <c r="L135" s="200"/>
      <c r="M135" s="200"/>
      <c r="N135" s="200"/>
      <c r="O135" s="200"/>
      <c r="P135" s="200"/>
      <c r="Q135" s="200"/>
      <c r="R135" s="200"/>
      <c r="S135" s="200"/>
      <c r="T135" s="200"/>
      <c r="U135" s="200"/>
      <c r="V135" s="200"/>
      <c r="W135" s="200"/>
      <c r="X135" s="200"/>
      <c r="Y135" s="200"/>
      <c r="Z135" s="200"/>
      <c r="AA135" s="200"/>
      <c r="AB135" s="200"/>
      <c r="AC135" s="200"/>
      <c r="AD135" s="200"/>
      <c r="AE135" s="200"/>
      <c r="AF135" s="200"/>
      <c r="AG135" s="200"/>
      <c r="AH135" s="209"/>
      <c r="AI135" s="200"/>
      <c r="AJ135" s="209"/>
      <c r="AK135" s="200"/>
      <c r="AL135" s="200"/>
      <c r="AM135" s="200"/>
      <c r="AN135" s="200"/>
      <c r="AO135" s="200"/>
      <c r="AP135" s="200"/>
      <c r="AQ135" s="200"/>
      <c r="AR135" s="209"/>
      <c r="AS135" s="200"/>
      <c r="AT135" s="200"/>
      <c r="AU135" s="200"/>
      <c r="AV135" s="209"/>
      <c r="AW135" s="200"/>
      <c r="AX135" s="200"/>
      <c r="AY135" s="200"/>
      <c r="AZ135" s="200"/>
      <c r="BA135" s="200"/>
      <c r="BB135" s="200"/>
      <c r="BC135" s="200"/>
      <c r="BD135" s="200"/>
      <c r="BE135" s="200"/>
      <c r="BF135" s="200"/>
      <c r="BG135" s="200"/>
      <c r="BH135" s="200"/>
      <c r="BI135" s="200"/>
      <c r="BJ135" s="200"/>
      <c r="BK135" s="200"/>
      <c r="BL135" s="200"/>
      <c r="BM135" s="200"/>
      <c r="BN135" s="200"/>
      <c r="BO135" s="200"/>
      <c r="BP135" s="200"/>
      <c r="BQ135" s="200"/>
      <c r="BR135" s="200"/>
      <c r="BS135" s="200"/>
      <c r="CX135" s="354"/>
      <c r="CY135" s="354"/>
      <c r="CZ135" s="354"/>
      <c r="DA135" s="354"/>
      <c r="DB135" s="354"/>
      <c r="DC135" s="354"/>
      <c r="DD135" s="354"/>
      <c r="DE135" s="354"/>
      <c r="DF135" s="456"/>
      <c r="DG135" s="456"/>
      <c r="DH135" s="456"/>
      <c r="DI135" s="456"/>
      <c r="DJ135" s="456"/>
      <c r="DK135" s="456"/>
      <c r="DL135" s="456"/>
    </row>
    <row r="136" spans="1:116" ht="12.75" customHeight="1" x14ac:dyDescent="0.25">
      <c r="A136" s="210"/>
      <c r="B136" s="200"/>
      <c r="C136" s="200"/>
      <c r="D136" s="200"/>
      <c r="E136" s="200"/>
      <c r="F136" s="200"/>
      <c r="G136" s="200"/>
      <c r="H136" s="200"/>
      <c r="I136" s="200"/>
      <c r="J136" s="200"/>
      <c r="K136" s="200"/>
      <c r="L136" s="200"/>
      <c r="M136" s="200"/>
      <c r="N136" s="200"/>
      <c r="O136" s="200"/>
      <c r="P136" s="200"/>
      <c r="Q136" s="200"/>
      <c r="R136" s="200"/>
      <c r="S136" s="200"/>
      <c r="T136" s="200"/>
      <c r="U136" s="200"/>
      <c r="V136" s="200"/>
      <c r="W136" s="200"/>
      <c r="X136" s="200"/>
      <c r="Y136" s="200"/>
      <c r="Z136" s="200"/>
      <c r="AA136" s="200"/>
      <c r="AB136" s="200"/>
      <c r="AC136" s="200"/>
      <c r="AD136" s="200"/>
      <c r="AE136" s="200"/>
      <c r="AF136" s="200"/>
      <c r="AG136" s="200"/>
      <c r="AH136" s="209"/>
      <c r="AI136" s="200"/>
      <c r="AJ136" s="209"/>
      <c r="AK136" s="200"/>
      <c r="AL136" s="200"/>
      <c r="AM136" s="200"/>
      <c r="AN136" s="200"/>
      <c r="AO136" s="200"/>
      <c r="AP136" s="200"/>
      <c r="AQ136" s="200"/>
      <c r="AR136" s="209"/>
      <c r="AS136" s="200"/>
      <c r="AT136" s="200"/>
      <c r="AU136" s="200"/>
      <c r="AV136" s="209"/>
      <c r="AW136" s="200"/>
      <c r="AX136" s="200"/>
      <c r="AY136" s="200"/>
      <c r="AZ136" s="200"/>
      <c r="BA136" s="200"/>
      <c r="BB136" s="200"/>
      <c r="BC136" s="200"/>
      <c r="BD136" s="200"/>
      <c r="BE136" s="200"/>
      <c r="BF136" s="200"/>
      <c r="BG136" s="200"/>
      <c r="BH136" s="200"/>
      <c r="BI136" s="200"/>
      <c r="BJ136" s="200"/>
      <c r="BK136" s="200"/>
      <c r="BL136" s="200"/>
      <c r="BM136" s="200"/>
      <c r="BN136" s="200"/>
      <c r="BO136" s="200"/>
      <c r="BP136" s="200"/>
      <c r="BQ136" s="200"/>
      <c r="BR136" s="200"/>
      <c r="BS136" s="200"/>
      <c r="CX136" s="354"/>
      <c r="CY136" s="354"/>
      <c r="CZ136" s="354"/>
      <c r="DA136" s="354"/>
      <c r="DB136" s="354"/>
      <c r="DC136" s="354"/>
      <c r="DD136" s="354"/>
      <c r="DE136" s="354"/>
      <c r="DF136" s="456"/>
      <c r="DG136" s="456"/>
      <c r="DH136" s="456"/>
      <c r="DI136" s="456"/>
      <c r="DJ136" s="456"/>
      <c r="DK136" s="456"/>
      <c r="DL136" s="456"/>
    </row>
    <row r="137" spans="1:116" ht="12.75" customHeight="1" x14ac:dyDescent="0.25">
      <c r="A137" s="210"/>
      <c r="B137" s="200"/>
      <c r="C137" s="200"/>
      <c r="D137" s="200"/>
      <c r="E137" s="200"/>
      <c r="F137" s="200"/>
      <c r="G137" s="200"/>
      <c r="H137" s="200"/>
      <c r="I137" s="200"/>
      <c r="J137" s="200"/>
      <c r="K137" s="200"/>
      <c r="L137" s="200"/>
      <c r="M137" s="200"/>
      <c r="N137" s="200"/>
      <c r="O137" s="200"/>
      <c r="P137" s="200"/>
      <c r="Q137" s="200"/>
      <c r="R137" s="200"/>
      <c r="S137" s="200"/>
      <c r="T137" s="200"/>
      <c r="U137" s="200"/>
      <c r="V137" s="200"/>
      <c r="W137" s="200"/>
      <c r="X137" s="200"/>
      <c r="Y137" s="200"/>
      <c r="Z137" s="200"/>
      <c r="AA137" s="200"/>
      <c r="AB137" s="200"/>
      <c r="AC137" s="200"/>
      <c r="AD137" s="200"/>
      <c r="AE137" s="200"/>
      <c r="AF137" s="200"/>
      <c r="AG137" s="200"/>
      <c r="AH137" s="209"/>
      <c r="AI137" s="200"/>
      <c r="AJ137" s="209"/>
      <c r="AK137" s="200"/>
      <c r="AL137" s="200"/>
      <c r="AM137" s="200"/>
      <c r="AN137" s="200"/>
      <c r="AO137" s="200"/>
      <c r="AP137" s="200"/>
      <c r="AQ137" s="200"/>
      <c r="AR137" s="209"/>
      <c r="AS137" s="200"/>
      <c r="AT137" s="200"/>
      <c r="AU137" s="200"/>
      <c r="AV137" s="209"/>
      <c r="AW137" s="200"/>
      <c r="AX137" s="200"/>
      <c r="AY137" s="200"/>
      <c r="AZ137" s="200"/>
      <c r="BA137" s="200"/>
      <c r="BB137" s="200"/>
      <c r="BC137" s="200"/>
      <c r="BD137" s="200"/>
      <c r="BE137" s="200"/>
      <c r="BF137" s="200"/>
      <c r="BG137" s="200"/>
      <c r="BH137" s="200"/>
      <c r="BI137" s="200"/>
      <c r="BJ137" s="200"/>
      <c r="BK137" s="200"/>
      <c r="BL137" s="200"/>
      <c r="BM137" s="200"/>
      <c r="BN137" s="200"/>
      <c r="BO137" s="200"/>
      <c r="BP137" s="200"/>
      <c r="BQ137" s="200"/>
      <c r="BR137" s="200"/>
      <c r="BS137" s="200"/>
      <c r="CX137" s="354"/>
      <c r="CY137" s="354"/>
      <c r="CZ137" s="354"/>
      <c r="DA137" s="354"/>
      <c r="DB137" s="354"/>
      <c r="DC137" s="354"/>
      <c r="DD137" s="354"/>
      <c r="DE137" s="354"/>
      <c r="DF137" s="456"/>
      <c r="DG137" s="456"/>
      <c r="DH137" s="456"/>
      <c r="DI137" s="456"/>
      <c r="DJ137" s="456"/>
      <c r="DK137" s="456"/>
      <c r="DL137" s="456"/>
    </row>
    <row r="138" spans="1:116" ht="12.75" customHeight="1" x14ac:dyDescent="0.25">
      <c r="A138" s="210"/>
      <c r="B138" s="200"/>
      <c r="C138" s="200"/>
      <c r="D138" s="200"/>
      <c r="E138" s="200"/>
      <c r="F138" s="200"/>
      <c r="G138" s="200"/>
      <c r="H138" s="200"/>
      <c r="I138" s="200"/>
      <c r="J138" s="200"/>
      <c r="K138" s="200"/>
      <c r="L138" s="200"/>
      <c r="M138" s="200"/>
      <c r="N138" s="200"/>
      <c r="O138" s="200"/>
      <c r="P138" s="200"/>
      <c r="Q138" s="200"/>
      <c r="R138" s="200"/>
      <c r="S138" s="200"/>
      <c r="T138" s="200"/>
      <c r="U138" s="200"/>
      <c r="V138" s="200"/>
      <c r="W138" s="200"/>
      <c r="X138" s="200"/>
      <c r="Y138" s="200"/>
      <c r="Z138" s="200"/>
      <c r="AA138" s="200"/>
      <c r="AB138" s="200"/>
      <c r="AC138" s="200"/>
      <c r="AD138" s="200"/>
      <c r="AE138" s="200"/>
      <c r="AF138" s="200"/>
      <c r="AG138" s="200"/>
      <c r="AH138" s="209"/>
      <c r="AI138" s="200"/>
      <c r="AJ138" s="209"/>
      <c r="AK138" s="200"/>
      <c r="AL138" s="200"/>
      <c r="AM138" s="200"/>
      <c r="AN138" s="200"/>
      <c r="AO138" s="200"/>
      <c r="AP138" s="200"/>
      <c r="AQ138" s="200"/>
      <c r="AR138" s="209"/>
      <c r="AS138" s="200"/>
      <c r="AT138" s="200"/>
      <c r="AU138" s="200"/>
      <c r="AV138" s="209"/>
      <c r="AW138" s="200"/>
      <c r="AX138" s="200"/>
      <c r="AY138" s="200"/>
      <c r="AZ138" s="200"/>
      <c r="BA138" s="200"/>
      <c r="BB138" s="200"/>
      <c r="BC138" s="200"/>
      <c r="BD138" s="200"/>
      <c r="BE138" s="200"/>
      <c r="BF138" s="200"/>
      <c r="BG138" s="200"/>
      <c r="BH138" s="200"/>
      <c r="BI138" s="200"/>
      <c r="BJ138" s="200"/>
      <c r="BK138" s="200"/>
      <c r="BL138" s="200"/>
      <c r="BM138" s="200"/>
      <c r="BN138" s="200"/>
      <c r="BO138" s="200"/>
      <c r="BP138" s="200"/>
      <c r="BQ138" s="200"/>
      <c r="BR138" s="200"/>
      <c r="BS138" s="200"/>
      <c r="CX138" s="354"/>
      <c r="CY138" s="354"/>
      <c r="CZ138" s="354"/>
      <c r="DA138" s="354"/>
      <c r="DB138" s="354"/>
      <c r="DC138" s="354"/>
      <c r="DD138" s="354"/>
      <c r="DE138" s="354"/>
      <c r="DF138" s="456"/>
      <c r="DG138" s="456"/>
      <c r="DH138" s="456"/>
      <c r="DI138" s="456"/>
      <c r="DJ138" s="456"/>
      <c r="DK138" s="456"/>
      <c r="DL138" s="456"/>
    </row>
    <row r="139" spans="1:116" ht="12.75" customHeight="1" x14ac:dyDescent="0.25">
      <c r="A139" s="210"/>
      <c r="B139" s="200"/>
      <c r="C139" s="200"/>
      <c r="D139" s="200"/>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c r="AG139" s="200"/>
      <c r="AH139" s="209"/>
      <c r="AI139" s="200"/>
      <c r="AJ139" s="209"/>
      <c r="AK139" s="200"/>
      <c r="AL139" s="200"/>
      <c r="AM139" s="200"/>
      <c r="AN139" s="200"/>
      <c r="AO139" s="200"/>
      <c r="AP139" s="200"/>
      <c r="AQ139" s="200"/>
      <c r="AR139" s="209"/>
      <c r="AS139" s="200"/>
      <c r="AT139" s="200"/>
      <c r="AU139" s="200"/>
      <c r="AV139" s="209"/>
      <c r="AW139" s="200"/>
      <c r="AX139" s="200"/>
      <c r="AY139" s="200"/>
      <c r="AZ139" s="200"/>
      <c r="BA139" s="200"/>
      <c r="BB139" s="200"/>
      <c r="BC139" s="200"/>
      <c r="BD139" s="200"/>
      <c r="BE139" s="200"/>
      <c r="BF139" s="200"/>
      <c r="BG139" s="200"/>
      <c r="BH139" s="200"/>
      <c r="BI139" s="200"/>
      <c r="BJ139" s="200"/>
      <c r="BK139" s="200"/>
      <c r="BL139" s="200"/>
      <c r="BM139" s="200"/>
      <c r="BN139" s="200"/>
      <c r="BO139" s="200"/>
      <c r="BP139" s="200"/>
      <c r="BQ139" s="200"/>
      <c r="BR139" s="200"/>
      <c r="BS139" s="200"/>
      <c r="CX139" s="354"/>
      <c r="CY139" s="354"/>
      <c r="CZ139" s="354"/>
      <c r="DA139" s="354"/>
      <c r="DB139" s="354"/>
      <c r="DC139" s="354"/>
      <c r="DD139" s="354"/>
      <c r="DE139" s="354"/>
      <c r="DF139" s="456"/>
      <c r="DG139" s="456"/>
      <c r="DH139" s="456"/>
      <c r="DI139" s="456"/>
      <c r="DJ139" s="456"/>
      <c r="DK139" s="456"/>
      <c r="DL139" s="456"/>
    </row>
    <row r="140" spans="1:116" ht="12.75" customHeight="1" x14ac:dyDescent="0.25">
      <c r="A140" s="210"/>
      <c r="B140" s="200"/>
      <c r="C140" s="200"/>
      <c r="D140" s="200"/>
      <c r="E140" s="200"/>
      <c r="F140" s="200"/>
      <c r="G140" s="200"/>
      <c r="H140" s="200"/>
      <c r="I140" s="200"/>
      <c r="J140" s="200"/>
      <c r="K140" s="200"/>
      <c r="L140" s="200"/>
      <c r="M140" s="200"/>
      <c r="N140" s="200"/>
      <c r="O140" s="200"/>
      <c r="P140" s="200"/>
      <c r="Q140" s="200"/>
      <c r="R140" s="200"/>
      <c r="S140" s="200"/>
      <c r="T140" s="200"/>
      <c r="U140" s="200"/>
      <c r="V140" s="200"/>
      <c r="W140" s="200"/>
      <c r="X140" s="200"/>
      <c r="Y140" s="200"/>
      <c r="Z140" s="200"/>
      <c r="AA140" s="200"/>
      <c r="AB140" s="200"/>
      <c r="AC140" s="200"/>
      <c r="AD140" s="200"/>
      <c r="AE140" s="200"/>
      <c r="AF140" s="200"/>
      <c r="AG140" s="200"/>
      <c r="AH140" s="209"/>
      <c r="AI140" s="200"/>
      <c r="AJ140" s="209"/>
      <c r="AK140" s="200"/>
      <c r="AL140" s="200"/>
      <c r="AM140" s="200"/>
      <c r="AN140" s="200"/>
      <c r="AO140" s="200"/>
      <c r="AP140" s="200"/>
      <c r="AQ140" s="200"/>
      <c r="AR140" s="209"/>
      <c r="AS140" s="200"/>
      <c r="AT140" s="200"/>
      <c r="AU140" s="200"/>
      <c r="AV140" s="209"/>
      <c r="AW140" s="200"/>
      <c r="AX140" s="200"/>
      <c r="AY140" s="200"/>
      <c r="AZ140" s="200"/>
      <c r="BA140" s="200"/>
      <c r="BB140" s="200"/>
      <c r="BC140" s="200"/>
      <c r="BD140" s="200"/>
      <c r="BE140" s="200"/>
      <c r="BF140" s="200"/>
      <c r="BG140" s="200"/>
      <c r="BH140" s="200"/>
      <c r="BI140" s="200"/>
      <c r="BJ140" s="200"/>
      <c r="BK140" s="200"/>
      <c r="BL140" s="200"/>
      <c r="BM140" s="200"/>
      <c r="BN140" s="200"/>
      <c r="BO140" s="200"/>
      <c r="BP140" s="200"/>
      <c r="BQ140" s="200"/>
      <c r="BR140" s="200"/>
      <c r="BS140" s="200"/>
      <c r="CX140" s="354"/>
      <c r="CY140" s="354"/>
      <c r="CZ140" s="354"/>
      <c r="DA140" s="354"/>
      <c r="DB140" s="354"/>
      <c r="DC140" s="354"/>
      <c r="DD140" s="354"/>
      <c r="DE140" s="354"/>
      <c r="DF140" s="456"/>
      <c r="DG140" s="456"/>
      <c r="DH140" s="456"/>
      <c r="DI140" s="456"/>
      <c r="DJ140" s="456"/>
      <c r="DK140" s="456"/>
      <c r="DL140" s="456"/>
    </row>
    <row r="141" spans="1:116" ht="12.75" customHeight="1" x14ac:dyDescent="0.25">
      <c r="A141" s="210"/>
      <c r="B141" s="200"/>
      <c r="C141" s="200"/>
      <c r="D141" s="200"/>
      <c r="E141" s="200"/>
      <c r="F141" s="200"/>
      <c r="G141" s="200"/>
      <c r="H141" s="200"/>
      <c r="I141" s="200"/>
      <c r="J141" s="200"/>
      <c r="K141" s="200"/>
      <c r="L141" s="200"/>
      <c r="M141" s="200"/>
      <c r="N141" s="200"/>
      <c r="O141" s="200"/>
      <c r="P141" s="200"/>
      <c r="Q141" s="200"/>
      <c r="R141" s="200"/>
      <c r="S141" s="200"/>
      <c r="T141" s="200"/>
      <c r="U141" s="200"/>
      <c r="V141" s="200"/>
      <c r="W141" s="200"/>
      <c r="X141" s="200"/>
      <c r="Y141" s="200"/>
      <c r="Z141" s="200"/>
      <c r="AA141" s="200"/>
      <c r="AB141" s="200"/>
      <c r="AC141" s="200"/>
      <c r="AD141" s="200"/>
      <c r="AE141" s="200"/>
      <c r="AF141" s="200"/>
      <c r="AG141" s="200"/>
      <c r="AH141" s="209"/>
      <c r="AI141" s="200"/>
      <c r="AJ141" s="209"/>
      <c r="AK141" s="200"/>
      <c r="AL141" s="200"/>
      <c r="AM141" s="200"/>
      <c r="AN141" s="200"/>
      <c r="AO141" s="200"/>
      <c r="AP141" s="200"/>
      <c r="AQ141" s="200"/>
      <c r="AR141" s="209"/>
      <c r="AS141" s="200"/>
      <c r="AT141" s="200"/>
      <c r="AU141" s="200"/>
      <c r="AV141" s="209"/>
      <c r="AW141" s="200"/>
      <c r="AX141" s="200"/>
      <c r="AY141" s="200"/>
      <c r="AZ141" s="200"/>
      <c r="BA141" s="200"/>
      <c r="BB141" s="200"/>
      <c r="BC141" s="200"/>
      <c r="BD141" s="200"/>
      <c r="BE141" s="200"/>
      <c r="BF141" s="200"/>
      <c r="BG141" s="200"/>
      <c r="BH141" s="200"/>
      <c r="BI141" s="200"/>
      <c r="BJ141" s="200"/>
      <c r="BK141" s="200"/>
      <c r="BL141" s="200"/>
      <c r="BM141" s="200"/>
      <c r="BN141" s="200"/>
      <c r="BO141" s="200"/>
      <c r="BP141" s="200"/>
      <c r="BQ141" s="200"/>
      <c r="BR141" s="200"/>
      <c r="BS141" s="200"/>
      <c r="CX141" s="354"/>
      <c r="CY141" s="354"/>
      <c r="CZ141" s="354"/>
      <c r="DA141" s="354"/>
      <c r="DB141" s="354"/>
      <c r="DC141" s="354"/>
      <c r="DD141" s="354"/>
      <c r="DE141" s="354"/>
      <c r="DF141" s="456"/>
      <c r="DG141" s="456"/>
      <c r="DH141" s="456"/>
      <c r="DI141" s="456"/>
      <c r="DJ141" s="456"/>
      <c r="DK141" s="456"/>
      <c r="DL141" s="456"/>
    </row>
    <row r="142" spans="1:116" ht="12.75" customHeight="1" x14ac:dyDescent="0.25">
      <c r="A142" s="210"/>
      <c r="B142" s="200"/>
      <c r="C142" s="200"/>
      <c r="D142" s="200"/>
      <c r="E142" s="200"/>
      <c r="F142" s="200"/>
      <c r="G142" s="200"/>
      <c r="H142" s="200"/>
      <c r="I142" s="200"/>
      <c r="J142" s="200"/>
      <c r="K142" s="200"/>
      <c r="L142" s="200"/>
      <c r="M142" s="200"/>
      <c r="N142" s="200"/>
      <c r="O142" s="200"/>
      <c r="P142" s="200"/>
      <c r="Q142" s="200"/>
      <c r="R142" s="200"/>
      <c r="S142" s="200"/>
      <c r="T142" s="200"/>
      <c r="U142" s="200"/>
      <c r="V142" s="200"/>
      <c r="W142" s="200"/>
      <c r="X142" s="200"/>
      <c r="Y142" s="200"/>
      <c r="Z142" s="200"/>
      <c r="AA142" s="200"/>
      <c r="AB142" s="200"/>
      <c r="AC142" s="200"/>
      <c r="AD142" s="200"/>
      <c r="AE142" s="200"/>
      <c r="AF142" s="200"/>
      <c r="AG142" s="200"/>
      <c r="AH142" s="209"/>
      <c r="AI142" s="200"/>
      <c r="AJ142" s="209"/>
      <c r="AK142" s="200"/>
      <c r="AL142" s="200"/>
      <c r="AM142" s="200"/>
      <c r="AN142" s="200"/>
      <c r="AO142" s="200"/>
      <c r="AP142" s="200"/>
      <c r="AQ142" s="200"/>
      <c r="AR142" s="209"/>
      <c r="AS142" s="200"/>
      <c r="AT142" s="200"/>
      <c r="AU142" s="200"/>
      <c r="AV142" s="209"/>
      <c r="AW142" s="200"/>
      <c r="AX142" s="200"/>
      <c r="AY142" s="200"/>
      <c r="AZ142" s="200"/>
      <c r="BA142" s="200"/>
      <c r="BB142" s="200"/>
      <c r="BC142" s="200"/>
      <c r="BD142" s="200"/>
      <c r="BE142" s="200"/>
      <c r="BF142" s="200"/>
      <c r="BG142" s="200"/>
      <c r="BH142" s="200"/>
      <c r="BI142" s="200"/>
      <c r="BJ142" s="200"/>
      <c r="BK142" s="200"/>
      <c r="BL142" s="200"/>
      <c r="BM142" s="200"/>
      <c r="BN142" s="200"/>
      <c r="BO142" s="200"/>
      <c r="BP142" s="200"/>
      <c r="BQ142" s="200"/>
      <c r="BR142" s="200"/>
      <c r="BS142" s="200"/>
      <c r="CX142" s="354"/>
      <c r="CY142" s="354"/>
      <c r="CZ142" s="354"/>
      <c r="DA142" s="354"/>
      <c r="DB142" s="354"/>
      <c r="DC142" s="354"/>
      <c r="DD142" s="354"/>
      <c r="DE142" s="354"/>
      <c r="DF142" s="456"/>
      <c r="DG142" s="456"/>
      <c r="DH142" s="456"/>
      <c r="DI142" s="456"/>
      <c r="DJ142" s="456"/>
      <c r="DK142" s="456"/>
      <c r="DL142" s="456"/>
    </row>
    <row r="143" spans="1:116" ht="12.75" customHeight="1" x14ac:dyDescent="0.25">
      <c r="A143" s="210"/>
      <c r="B143" s="200"/>
      <c r="C143" s="200"/>
      <c r="D143" s="200"/>
      <c r="E143" s="200"/>
      <c r="F143" s="200"/>
      <c r="G143" s="200"/>
      <c r="H143" s="200"/>
      <c r="I143" s="200"/>
      <c r="J143" s="200"/>
      <c r="K143" s="200"/>
      <c r="L143" s="200"/>
      <c r="M143" s="200"/>
      <c r="N143" s="200"/>
      <c r="O143" s="200"/>
      <c r="P143" s="200"/>
      <c r="Q143" s="200"/>
      <c r="R143" s="200"/>
      <c r="S143" s="200"/>
      <c r="T143" s="200"/>
      <c r="U143" s="200"/>
      <c r="V143" s="200"/>
      <c r="W143" s="200"/>
      <c r="X143" s="200"/>
      <c r="Y143" s="200"/>
      <c r="Z143" s="200"/>
      <c r="AA143" s="200"/>
      <c r="AB143" s="200"/>
      <c r="AC143" s="200"/>
      <c r="AD143" s="200"/>
      <c r="AE143" s="200"/>
      <c r="AF143" s="200"/>
      <c r="AG143" s="200"/>
      <c r="AH143" s="209"/>
      <c r="AI143" s="200"/>
      <c r="AJ143" s="209"/>
      <c r="AK143" s="200"/>
      <c r="AL143" s="200"/>
      <c r="AM143" s="200"/>
      <c r="AN143" s="200"/>
      <c r="AO143" s="200"/>
      <c r="AP143" s="200"/>
      <c r="AQ143" s="200"/>
      <c r="AR143" s="209"/>
      <c r="AS143" s="200"/>
      <c r="AT143" s="200"/>
      <c r="AU143" s="200"/>
      <c r="AV143" s="209"/>
      <c r="AW143" s="200"/>
      <c r="AX143" s="200"/>
      <c r="AY143" s="200"/>
      <c r="AZ143" s="200"/>
      <c r="BA143" s="200"/>
      <c r="BB143" s="200"/>
      <c r="BC143" s="200"/>
      <c r="BD143" s="200"/>
      <c r="BE143" s="200"/>
      <c r="BF143" s="200"/>
      <c r="BG143" s="200"/>
      <c r="BH143" s="200"/>
      <c r="BI143" s="200"/>
      <c r="BJ143" s="200"/>
      <c r="BK143" s="200"/>
      <c r="BL143" s="200"/>
      <c r="BM143" s="200"/>
      <c r="BN143" s="200"/>
      <c r="BO143" s="200"/>
      <c r="BP143" s="200"/>
      <c r="BQ143" s="200"/>
      <c r="BR143" s="200"/>
      <c r="BS143" s="200"/>
      <c r="CX143" s="354"/>
      <c r="CY143" s="354"/>
      <c r="CZ143" s="354"/>
      <c r="DA143" s="354"/>
      <c r="DB143" s="354"/>
      <c r="DC143" s="354"/>
      <c r="DD143" s="354"/>
      <c r="DE143" s="354"/>
      <c r="DF143" s="456"/>
      <c r="DG143" s="456"/>
      <c r="DH143" s="456"/>
      <c r="DI143" s="456"/>
      <c r="DJ143" s="456"/>
      <c r="DK143" s="456"/>
      <c r="DL143" s="456"/>
    </row>
    <row r="144" spans="1:116" ht="12.75" customHeight="1" x14ac:dyDescent="0.25">
      <c r="A144" s="210"/>
      <c r="B144" s="200"/>
      <c r="C144" s="200"/>
      <c r="D144" s="200"/>
      <c r="E144" s="200"/>
      <c r="F144" s="200"/>
      <c r="G144" s="200"/>
      <c r="H144" s="200"/>
      <c r="I144" s="200"/>
      <c r="J144" s="200"/>
      <c r="K144" s="200"/>
      <c r="L144" s="200"/>
      <c r="M144" s="200"/>
      <c r="N144" s="200"/>
      <c r="O144" s="200"/>
      <c r="P144" s="200"/>
      <c r="Q144" s="200"/>
      <c r="R144" s="200"/>
      <c r="S144" s="200"/>
      <c r="T144" s="200"/>
      <c r="U144" s="200"/>
      <c r="V144" s="200"/>
      <c r="W144" s="200"/>
      <c r="X144" s="200"/>
      <c r="Y144" s="200"/>
      <c r="Z144" s="200"/>
      <c r="AA144" s="200"/>
      <c r="AB144" s="200"/>
      <c r="AC144" s="200"/>
      <c r="AD144" s="200"/>
      <c r="AE144" s="200"/>
      <c r="AF144" s="200"/>
      <c r="AG144" s="200"/>
      <c r="AH144" s="209"/>
      <c r="AI144" s="200"/>
      <c r="AJ144" s="209"/>
      <c r="AK144" s="200"/>
      <c r="AL144" s="200"/>
      <c r="AM144" s="200"/>
      <c r="AN144" s="200"/>
      <c r="AO144" s="200"/>
      <c r="AP144" s="200"/>
      <c r="AQ144" s="200"/>
      <c r="AR144" s="209"/>
      <c r="AS144" s="200"/>
      <c r="AT144" s="200"/>
      <c r="AU144" s="200"/>
      <c r="AV144" s="209"/>
      <c r="AW144" s="200"/>
      <c r="AX144" s="200"/>
      <c r="AY144" s="200"/>
      <c r="AZ144" s="200"/>
      <c r="BA144" s="200"/>
      <c r="BB144" s="200"/>
      <c r="BC144" s="200"/>
      <c r="BD144" s="200"/>
      <c r="BE144" s="200"/>
      <c r="BF144" s="200"/>
      <c r="BG144" s="200"/>
      <c r="BH144" s="200"/>
      <c r="BI144" s="200"/>
      <c r="BJ144" s="200"/>
      <c r="BK144" s="200"/>
      <c r="BL144" s="200"/>
      <c r="BM144" s="200"/>
      <c r="BN144" s="200"/>
      <c r="BO144" s="200"/>
      <c r="BP144" s="200"/>
      <c r="BQ144" s="200"/>
      <c r="BR144" s="200"/>
      <c r="BS144" s="200"/>
      <c r="CX144" s="354"/>
      <c r="CY144" s="354"/>
      <c r="CZ144" s="354"/>
      <c r="DA144" s="354"/>
      <c r="DB144" s="354"/>
      <c r="DC144" s="354"/>
      <c r="DD144" s="354"/>
      <c r="DE144" s="354"/>
      <c r="DF144" s="456"/>
      <c r="DG144" s="456"/>
      <c r="DH144" s="456"/>
      <c r="DI144" s="456"/>
      <c r="DJ144" s="456"/>
      <c r="DK144" s="456"/>
      <c r="DL144" s="456"/>
    </row>
    <row r="145" spans="1:116" ht="12.75" customHeight="1" x14ac:dyDescent="0.25">
      <c r="A145" s="210"/>
      <c r="B145" s="200"/>
      <c r="C145" s="200"/>
      <c r="D145" s="200"/>
      <c r="E145" s="200"/>
      <c r="F145" s="200"/>
      <c r="G145" s="200"/>
      <c r="H145" s="200"/>
      <c r="I145" s="200"/>
      <c r="J145" s="200"/>
      <c r="K145" s="200"/>
      <c r="L145" s="200"/>
      <c r="M145" s="200"/>
      <c r="N145" s="200"/>
      <c r="O145" s="200"/>
      <c r="P145" s="200"/>
      <c r="Q145" s="200"/>
      <c r="R145" s="200"/>
      <c r="S145" s="200"/>
      <c r="T145" s="200"/>
      <c r="U145" s="200"/>
      <c r="V145" s="200"/>
      <c r="W145" s="200"/>
      <c r="X145" s="200"/>
      <c r="Y145" s="200"/>
      <c r="Z145" s="200"/>
      <c r="AA145" s="200"/>
      <c r="AB145" s="200"/>
      <c r="AC145" s="200"/>
      <c r="AD145" s="200"/>
      <c r="AE145" s="200"/>
      <c r="AF145" s="200"/>
      <c r="AG145" s="200"/>
      <c r="AH145" s="209"/>
      <c r="AI145" s="200"/>
      <c r="AJ145" s="209"/>
      <c r="AK145" s="200"/>
      <c r="AL145" s="200"/>
      <c r="AM145" s="200"/>
      <c r="AN145" s="200"/>
      <c r="AO145" s="200"/>
      <c r="AP145" s="200"/>
      <c r="AQ145" s="200"/>
      <c r="AR145" s="209"/>
      <c r="AS145" s="200"/>
      <c r="AT145" s="200"/>
      <c r="AU145" s="200"/>
      <c r="AV145" s="209"/>
      <c r="AW145" s="200"/>
      <c r="AX145" s="200"/>
      <c r="AY145" s="200"/>
      <c r="AZ145" s="200"/>
      <c r="BA145" s="200"/>
      <c r="BB145" s="200"/>
      <c r="BC145" s="200"/>
      <c r="BD145" s="200"/>
      <c r="BE145" s="200"/>
      <c r="BF145" s="200"/>
      <c r="BG145" s="200"/>
      <c r="BH145" s="200"/>
      <c r="BI145" s="200"/>
      <c r="BJ145" s="200"/>
      <c r="BK145" s="200"/>
      <c r="BL145" s="200"/>
      <c r="BM145" s="200"/>
      <c r="BN145" s="200"/>
      <c r="BO145" s="200"/>
      <c r="BP145" s="200"/>
      <c r="BQ145" s="200"/>
      <c r="BR145" s="200"/>
      <c r="BS145" s="200"/>
      <c r="CX145" s="354"/>
      <c r="CY145" s="354"/>
      <c r="CZ145" s="354"/>
      <c r="DA145" s="354"/>
      <c r="DB145" s="354"/>
      <c r="DC145" s="354"/>
      <c r="DD145" s="354"/>
      <c r="DE145" s="354"/>
      <c r="DF145" s="456"/>
      <c r="DG145" s="456"/>
      <c r="DH145" s="456"/>
      <c r="DI145" s="456"/>
      <c r="DJ145" s="456"/>
      <c r="DK145" s="456"/>
      <c r="DL145" s="456"/>
    </row>
    <row r="146" spans="1:116" ht="12.75" customHeight="1" x14ac:dyDescent="0.25">
      <c r="A146" s="210"/>
      <c r="B146" s="200"/>
      <c r="C146" s="200"/>
      <c r="D146" s="200"/>
      <c r="E146" s="200"/>
      <c r="F146" s="200"/>
      <c r="G146" s="200"/>
      <c r="H146" s="200"/>
      <c r="I146" s="200"/>
      <c r="J146" s="200"/>
      <c r="K146" s="200"/>
      <c r="L146" s="200"/>
      <c r="M146" s="200"/>
      <c r="N146" s="200"/>
      <c r="O146" s="200"/>
      <c r="P146" s="200"/>
      <c r="Q146" s="200"/>
      <c r="R146" s="200"/>
      <c r="S146" s="200"/>
      <c r="T146" s="200"/>
      <c r="U146" s="200"/>
      <c r="V146" s="200"/>
      <c r="W146" s="200"/>
      <c r="X146" s="200"/>
      <c r="Y146" s="200"/>
      <c r="Z146" s="200"/>
      <c r="AA146" s="200"/>
      <c r="AB146" s="200"/>
      <c r="AC146" s="200"/>
      <c r="AD146" s="200"/>
      <c r="AE146" s="200"/>
      <c r="AF146" s="200"/>
      <c r="AG146" s="200"/>
      <c r="AH146" s="209"/>
      <c r="AI146" s="200"/>
      <c r="AJ146" s="209"/>
      <c r="AK146" s="200"/>
      <c r="AL146" s="200"/>
      <c r="AM146" s="200"/>
      <c r="AN146" s="200"/>
      <c r="AO146" s="200"/>
      <c r="AP146" s="200"/>
      <c r="AQ146" s="200"/>
      <c r="AR146" s="209"/>
      <c r="AS146" s="200"/>
      <c r="AT146" s="200"/>
      <c r="AU146" s="200"/>
      <c r="AV146" s="209"/>
      <c r="AW146" s="200"/>
      <c r="AX146" s="200"/>
      <c r="AY146" s="200"/>
      <c r="AZ146" s="200"/>
      <c r="BA146" s="200"/>
      <c r="BB146" s="200"/>
      <c r="BC146" s="200"/>
      <c r="BD146" s="200"/>
      <c r="BE146" s="200"/>
      <c r="BF146" s="200"/>
      <c r="BG146" s="200"/>
      <c r="BH146" s="200"/>
      <c r="BI146" s="200"/>
      <c r="BJ146" s="200"/>
      <c r="BK146" s="200"/>
      <c r="BL146" s="200"/>
      <c r="BM146" s="200"/>
      <c r="BN146" s="200"/>
      <c r="BO146" s="200"/>
      <c r="BP146" s="200"/>
      <c r="BQ146" s="200"/>
      <c r="BR146" s="200"/>
      <c r="BS146" s="200"/>
      <c r="CX146" s="354"/>
      <c r="CY146" s="354"/>
      <c r="CZ146" s="354"/>
      <c r="DA146" s="354"/>
      <c r="DB146" s="354"/>
      <c r="DC146" s="354"/>
      <c r="DD146" s="354"/>
      <c r="DE146" s="354"/>
      <c r="DF146" s="456"/>
      <c r="DG146" s="456"/>
      <c r="DH146" s="456"/>
      <c r="DI146" s="456"/>
      <c r="DJ146" s="456"/>
      <c r="DK146" s="456"/>
      <c r="DL146" s="456"/>
    </row>
    <row r="147" spans="1:116" ht="12.75" customHeight="1" x14ac:dyDescent="0.25">
      <c r="A147" s="210"/>
      <c r="B147" s="200"/>
      <c r="C147" s="200"/>
      <c r="D147" s="200"/>
      <c r="E147" s="200"/>
      <c r="F147" s="200"/>
      <c r="G147" s="200"/>
      <c r="H147" s="200"/>
      <c r="I147" s="200"/>
      <c r="J147" s="200"/>
      <c r="K147" s="200"/>
      <c r="L147" s="200"/>
      <c r="M147" s="200"/>
      <c r="N147" s="200"/>
      <c r="O147" s="200"/>
      <c r="P147" s="200"/>
      <c r="Q147" s="200"/>
      <c r="R147" s="200"/>
      <c r="S147" s="200"/>
      <c r="T147" s="200"/>
      <c r="U147" s="200"/>
      <c r="V147" s="200"/>
      <c r="W147" s="200"/>
      <c r="X147" s="200"/>
      <c r="Y147" s="200"/>
      <c r="Z147" s="200"/>
      <c r="AA147" s="200"/>
      <c r="AB147" s="200"/>
      <c r="AC147" s="200"/>
      <c r="AD147" s="200"/>
      <c r="AE147" s="200"/>
      <c r="AF147" s="200"/>
      <c r="AG147" s="200"/>
      <c r="AH147" s="209"/>
      <c r="AI147" s="200"/>
      <c r="AJ147" s="209"/>
      <c r="AK147" s="200"/>
      <c r="AL147" s="200"/>
      <c r="AM147" s="200"/>
      <c r="AN147" s="200"/>
      <c r="AO147" s="200"/>
      <c r="AP147" s="200"/>
      <c r="AQ147" s="200"/>
      <c r="AR147" s="209"/>
      <c r="AS147" s="200"/>
      <c r="AT147" s="200"/>
      <c r="AU147" s="200"/>
      <c r="AV147" s="209"/>
      <c r="AW147" s="200"/>
      <c r="AX147" s="200"/>
      <c r="AY147" s="200"/>
      <c r="AZ147" s="200"/>
      <c r="BA147" s="200"/>
      <c r="BB147" s="200"/>
      <c r="BC147" s="200"/>
      <c r="BD147" s="200"/>
      <c r="BE147" s="200"/>
      <c r="BF147" s="200"/>
      <c r="BG147" s="200"/>
      <c r="BH147" s="200"/>
      <c r="BI147" s="200"/>
      <c r="BJ147" s="200"/>
      <c r="BK147" s="200"/>
      <c r="BL147" s="200"/>
      <c r="BM147" s="200"/>
      <c r="BN147" s="200"/>
      <c r="BO147" s="200"/>
      <c r="BP147" s="200"/>
      <c r="BQ147" s="200"/>
      <c r="BR147" s="200"/>
      <c r="BS147" s="200"/>
      <c r="CX147" s="354"/>
      <c r="CY147" s="354"/>
      <c r="CZ147" s="354"/>
      <c r="DA147" s="354"/>
      <c r="DB147" s="354"/>
      <c r="DC147" s="354"/>
      <c r="DD147" s="354"/>
      <c r="DE147" s="354"/>
      <c r="DF147" s="456"/>
      <c r="DG147" s="456"/>
      <c r="DH147" s="456"/>
      <c r="DI147" s="456"/>
      <c r="DJ147" s="456"/>
      <c r="DK147" s="456"/>
      <c r="DL147" s="456"/>
    </row>
    <row r="148" spans="1:116" ht="12.75" customHeight="1" x14ac:dyDescent="0.25">
      <c r="A148" s="210"/>
      <c r="B148" s="200"/>
      <c r="C148" s="200"/>
      <c r="D148" s="200"/>
      <c r="E148" s="200"/>
      <c r="F148" s="200"/>
      <c r="G148" s="200"/>
      <c r="H148" s="200"/>
      <c r="I148" s="200"/>
      <c r="J148" s="200"/>
      <c r="K148" s="200"/>
      <c r="L148" s="200"/>
      <c r="M148" s="200"/>
      <c r="N148" s="200"/>
      <c r="O148" s="200"/>
      <c r="P148" s="200"/>
      <c r="Q148" s="200"/>
      <c r="R148" s="200"/>
      <c r="S148" s="200"/>
      <c r="T148" s="200"/>
      <c r="U148" s="200"/>
      <c r="V148" s="200"/>
      <c r="W148" s="200"/>
      <c r="X148" s="200"/>
      <c r="Y148" s="200"/>
      <c r="Z148" s="200"/>
      <c r="AA148" s="200"/>
      <c r="AB148" s="200"/>
      <c r="AC148" s="200"/>
      <c r="AD148" s="200"/>
      <c r="AE148" s="200"/>
      <c r="AF148" s="200"/>
      <c r="AG148" s="200"/>
      <c r="AH148" s="209"/>
      <c r="AI148" s="200"/>
      <c r="AJ148" s="209"/>
      <c r="AK148" s="200"/>
      <c r="AL148" s="200"/>
      <c r="AM148" s="200"/>
      <c r="AN148" s="200"/>
      <c r="AO148" s="200"/>
      <c r="AP148" s="200"/>
      <c r="AQ148" s="200"/>
      <c r="AR148" s="209"/>
      <c r="AS148" s="200"/>
      <c r="AT148" s="200"/>
      <c r="AU148" s="200"/>
      <c r="AV148" s="209"/>
      <c r="AW148" s="200"/>
      <c r="AX148" s="200"/>
      <c r="AY148" s="200"/>
      <c r="AZ148" s="200"/>
      <c r="BA148" s="200"/>
      <c r="BB148" s="200"/>
      <c r="BC148" s="200"/>
      <c r="BD148" s="200"/>
      <c r="BE148" s="200"/>
      <c r="BF148" s="200"/>
      <c r="BG148" s="200"/>
      <c r="BH148" s="200"/>
      <c r="BI148" s="200"/>
      <c r="BJ148" s="200"/>
      <c r="BK148" s="200"/>
      <c r="BL148" s="200"/>
      <c r="BM148" s="200"/>
      <c r="BN148" s="200"/>
      <c r="BO148" s="200"/>
      <c r="BP148" s="200"/>
      <c r="BQ148" s="200"/>
      <c r="BR148" s="200"/>
      <c r="BS148" s="200"/>
      <c r="CX148" s="354"/>
      <c r="CY148" s="354"/>
      <c r="CZ148" s="354"/>
      <c r="DA148" s="354"/>
      <c r="DB148" s="354"/>
      <c r="DC148" s="354"/>
      <c r="DD148" s="354"/>
      <c r="DE148" s="354"/>
      <c r="DF148" s="456"/>
      <c r="DG148" s="456"/>
      <c r="DH148" s="456"/>
      <c r="DI148" s="456"/>
      <c r="DJ148" s="456"/>
      <c r="DK148" s="456"/>
      <c r="DL148" s="456"/>
    </row>
    <row r="149" spans="1:116" ht="12.75" customHeight="1" x14ac:dyDescent="0.25">
      <c r="A149" s="210"/>
      <c r="B149" s="200"/>
      <c r="C149" s="200"/>
      <c r="D149" s="200"/>
      <c r="E149" s="200"/>
      <c r="F149" s="200"/>
      <c r="G149" s="200"/>
      <c r="H149" s="200"/>
      <c r="I149" s="200"/>
      <c r="J149" s="200"/>
      <c r="K149" s="200"/>
      <c r="L149" s="200"/>
      <c r="M149" s="200"/>
      <c r="N149" s="200"/>
      <c r="O149" s="200"/>
      <c r="P149" s="200"/>
      <c r="Q149" s="200"/>
      <c r="R149" s="200"/>
      <c r="S149" s="200"/>
      <c r="T149" s="200"/>
      <c r="U149" s="200"/>
      <c r="V149" s="200"/>
      <c r="W149" s="200"/>
      <c r="X149" s="200"/>
      <c r="Y149" s="200"/>
      <c r="Z149" s="200"/>
      <c r="AA149" s="200"/>
      <c r="AB149" s="200"/>
      <c r="AC149" s="200"/>
      <c r="AD149" s="200"/>
      <c r="AE149" s="200"/>
      <c r="AF149" s="200"/>
      <c r="AG149" s="200"/>
      <c r="AH149" s="209"/>
      <c r="AI149" s="200"/>
      <c r="AJ149" s="209"/>
      <c r="AK149" s="200"/>
      <c r="AL149" s="200"/>
      <c r="AM149" s="200"/>
      <c r="AN149" s="200"/>
      <c r="AO149" s="200"/>
      <c r="AP149" s="200"/>
      <c r="AQ149" s="200"/>
      <c r="AR149" s="209"/>
      <c r="AS149" s="200"/>
      <c r="AT149" s="200"/>
      <c r="AU149" s="200"/>
      <c r="AV149" s="209"/>
      <c r="AW149" s="200"/>
      <c r="AX149" s="200"/>
      <c r="AY149" s="200"/>
      <c r="AZ149" s="200"/>
      <c r="BA149" s="200"/>
      <c r="BB149" s="200"/>
      <c r="BC149" s="200"/>
      <c r="BD149" s="200"/>
      <c r="BE149" s="200"/>
      <c r="BF149" s="200"/>
      <c r="BG149" s="200"/>
      <c r="BH149" s="200"/>
      <c r="BI149" s="200"/>
      <c r="BJ149" s="200"/>
      <c r="BK149" s="200"/>
      <c r="BL149" s="200"/>
      <c r="BM149" s="200"/>
      <c r="BN149" s="200"/>
      <c r="BO149" s="200"/>
      <c r="BP149" s="200"/>
      <c r="BQ149" s="200"/>
      <c r="BR149" s="200"/>
      <c r="BS149" s="200"/>
      <c r="CX149" s="354"/>
      <c r="CY149" s="354"/>
      <c r="CZ149" s="354"/>
      <c r="DA149" s="354"/>
      <c r="DB149" s="354"/>
      <c r="DC149" s="354"/>
      <c r="DD149" s="354"/>
      <c r="DE149" s="354"/>
      <c r="DF149" s="456"/>
      <c r="DG149" s="456"/>
      <c r="DH149" s="456"/>
      <c r="DI149" s="456"/>
      <c r="DJ149" s="456"/>
      <c r="DK149" s="456"/>
      <c r="DL149" s="456"/>
    </row>
    <row r="150" spans="1:116" ht="12.75" customHeight="1" x14ac:dyDescent="0.25">
      <c r="A150" s="210"/>
      <c r="B150" s="200"/>
      <c r="C150" s="200"/>
      <c r="D150" s="200"/>
      <c r="E150" s="200"/>
      <c r="F150" s="200"/>
      <c r="G150" s="200"/>
      <c r="H150" s="200"/>
      <c r="I150" s="200"/>
      <c r="J150" s="200"/>
      <c r="K150" s="200"/>
      <c r="L150" s="200"/>
      <c r="M150" s="200"/>
      <c r="N150" s="200"/>
      <c r="O150" s="200"/>
      <c r="P150" s="200"/>
      <c r="Q150" s="200"/>
      <c r="R150" s="200"/>
      <c r="S150" s="200"/>
      <c r="T150" s="200"/>
      <c r="U150" s="200"/>
      <c r="V150" s="200"/>
      <c r="W150" s="200"/>
      <c r="X150" s="200"/>
      <c r="Y150" s="200"/>
      <c r="Z150" s="200"/>
      <c r="AA150" s="200"/>
      <c r="AB150" s="200"/>
      <c r="AC150" s="200"/>
      <c r="AD150" s="200"/>
      <c r="AE150" s="200"/>
      <c r="AF150" s="200"/>
      <c r="AG150" s="200"/>
      <c r="AH150" s="209"/>
      <c r="AI150" s="200"/>
      <c r="AJ150" s="209"/>
      <c r="AK150" s="200"/>
      <c r="AL150" s="200"/>
      <c r="AM150" s="200"/>
      <c r="AN150" s="200"/>
      <c r="AO150" s="200"/>
      <c r="AP150" s="200"/>
      <c r="AQ150" s="200"/>
      <c r="AR150" s="209"/>
      <c r="AS150" s="200"/>
      <c r="AT150" s="200"/>
      <c r="AU150" s="200"/>
      <c r="AV150" s="209"/>
      <c r="AW150" s="200"/>
      <c r="AX150" s="200"/>
      <c r="AY150" s="200"/>
      <c r="AZ150" s="200"/>
      <c r="BA150" s="200"/>
      <c r="BB150" s="200"/>
      <c r="BC150" s="200"/>
      <c r="BD150" s="200"/>
      <c r="BE150" s="200"/>
      <c r="BF150" s="200"/>
      <c r="BG150" s="200"/>
      <c r="BH150" s="200"/>
      <c r="BI150" s="200"/>
      <c r="BJ150" s="200"/>
      <c r="BK150" s="200"/>
      <c r="BL150" s="200"/>
      <c r="BM150" s="200"/>
      <c r="BN150" s="200"/>
      <c r="BO150" s="200"/>
      <c r="BP150" s="200"/>
      <c r="BQ150" s="200"/>
      <c r="BR150" s="200"/>
      <c r="BS150" s="200"/>
      <c r="CX150" s="354"/>
      <c r="CY150" s="354"/>
      <c r="CZ150" s="354"/>
      <c r="DA150" s="354"/>
      <c r="DB150" s="354"/>
      <c r="DC150" s="354"/>
      <c r="DD150" s="354"/>
      <c r="DE150" s="354"/>
      <c r="DF150" s="456"/>
      <c r="DG150" s="456"/>
      <c r="DH150" s="456"/>
      <c r="DI150" s="456"/>
      <c r="DJ150" s="456"/>
      <c r="DK150" s="456"/>
      <c r="DL150" s="456"/>
    </row>
    <row r="151" spans="1:116" ht="12.75" customHeight="1" x14ac:dyDescent="0.25">
      <c r="A151" s="210"/>
      <c r="B151" s="200"/>
      <c r="C151" s="200"/>
      <c r="D151" s="200"/>
      <c r="E151" s="200"/>
      <c r="F151" s="200"/>
      <c r="G151" s="200"/>
      <c r="H151" s="200"/>
      <c r="I151" s="200"/>
      <c r="J151" s="200"/>
      <c r="K151" s="200"/>
      <c r="L151" s="200"/>
      <c r="M151" s="200"/>
      <c r="N151" s="200"/>
      <c r="O151" s="200"/>
      <c r="P151" s="200"/>
      <c r="Q151" s="200"/>
      <c r="R151" s="200"/>
      <c r="S151" s="200"/>
      <c r="T151" s="200"/>
      <c r="U151" s="200"/>
      <c r="V151" s="200"/>
      <c r="W151" s="200"/>
      <c r="X151" s="200"/>
      <c r="Y151" s="200"/>
      <c r="Z151" s="200"/>
      <c r="AA151" s="200"/>
      <c r="AB151" s="200"/>
      <c r="AC151" s="200"/>
      <c r="AD151" s="200"/>
      <c r="AE151" s="200"/>
      <c r="AF151" s="200"/>
      <c r="AG151" s="200"/>
      <c r="AH151" s="209"/>
      <c r="AI151" s="200"/>
      <c r="AJ151" s="209"/>
      <c r="AK151" s="200"/>
      <c r="AL151" s="200"/>
      <c r="AM151" s="200"/>
      <c r="AN151" s="200"/>
      <c r="AO151" s="200"/>
      <c r="AP151" s="200"/>
      <c r="AQ151" s="200"/>
      <c r="AR151" s="209"/>
      <c r="AS151" s="200"/>
      <c r="AT151" s="200"/>
      <c r="AU151" s="200"/>
      <c r="AV151" s="209"/>
      <c r="AW151" s="200"/>
      <c r="AX151" s="200"/>
      <c r="AY151" s="200"/>
      <c r="AZ151" s="200"/>
      <c r="BA151" s="200"/>
      <c r="BB151" s="200"/>
      <c r="BC151" s="200"/>
      <c r="BD151" s="200"/>
      <c r="BE151" s="200"/>
      <c r="BF151" s="200"/>
      <c r="BG151" s="200"/>
      <c r="BH151" s="200"/>
      <c r="BI151" s="200"/>
      <c r="BJ151" s="200"/>
      <c r="BK151" s="200"/>
      <c r="BL151" s="200"/>
      <c r="BM151" s="200"/>
      <c r="BN151" s="200"/>
      <c r="BO151" s="200"/>
      <c r="BP151" s="200"/>
      <c r="BQ151" s="200"/>
      <c r="BR151" s="200"/>
      <c r="BS151" s="200"/>
      <c r="CX151" s="354"/>
      <c r="CY151" s="354"/>
      <c r="CZ151" s="354"/>
      <c r="DA151" s="354"/>
      <c r="DB151" s="354"/>
      <c r="DC151" s="354"/>
      <c r="DD151" s="354"/>
      <c r="DE151" s="354"/>
      <c r="DF151" s="456"/>
      <c r="DG151" s="456"/>
      <c r="DH151" s="456"/>
      <c r="DI151" s="456"/>
      <c r="DJ151" s="456"/>
      <c r="DK151" s="456"/>
      <c r="DL151" s="456"/>
    </row>
    <row r="152" spans="1:116" ht="12.75" customHeight="1" x14ac:dyDescent="0.25">
      <c r="A152" s="210"/>
      <c r="B152" s="200"/>
      <c r="C152" s="200"/>
      <c r="D152" s="200"/>
      <c r="E152" s="200"/>
      <c r="F152" s="200"/>
      <c r="G152" s="200"/>
      <c r="H152" s="200"/>
      <c r="I152" s="200"/>
      <c r="J152" s="200"/>
      <c r="K152" s="200"/>
      <c r="L152" s="200"/>
      <c r="M152" s="200"/>
      <c r="N152" s="200"/>
      <c r="O152" s="200"/>
      <c r="P152" s="200"/>
      <c r="Q152" s="200"/>
      <c r="R152" s="200"/>
      <c r="S152" s="200"/>
      <c r="T152" s="200"/>
      <c r="U152" s="200"/>
      <c r="V152" s="200"/>
      <c r="W152" s="200"/>
      <c r="X152" s="200"/>
      <c r="Y152" s="200"/>
      <c r="Z152" s="200"/>
      <c r="AA152" s="200"/>
      <c r="AB152" s="200"/>
      <c r="AC152" s="200"/>
      <c r="AD152" s="200"/>
      <c r="AE152" s="200"/>
      <c r="AF152" s="200"/>
      <c r="AG152" s="200"/>
      <c r="AH152" s="209"/>
      <c r="AI152" s="200"/>
      <c r="AJ152" s="209"/>
      <c r="AK152" s="200"/>
      <c r="AL152" s="200"/>
      <c r="AM152" s="200"/>
      <c r="AN152" s="200"/>
      <c r="AO152" s="200"/>
      <c r="AP152" s="200"/>
      <c r="AQ152" s="200"/>
      <c r="AR152" s="209"/>
      <c r="AS152" s="200"/>
      <c r="AT152" s="200"/>
      <c r="AU152" s="200"/>
      <c r="AV152" s="209"/>
      <c r="AW152" s="200"/>
      <c r="AX152" s="200"/>
      <c r="AY152" s="200"/>
      <c r="AZ152" s="200"/>
      <c r="BA152" s="200"/>
      <c r="BB152" s="200"/>
      <c r="BC152" s="200"/>
      <c r="BD152" s="200"/>
      <c r="BE152" s="200"/>
      <c r="BF152" s="200"/>
      <c r="BG152" s="200"/>
      <c r="BH152" s="200"/>
      <c r="BI152" s="200"/>
      <c r="BJ152" s="200"/>
      <c r="BK152" s="200"/>
      <c r="BL152" s="200"/>
      <c r="BM152" s="200"/>
      <c r="BN152" s="200"/>
      <c r="BO152" s="200"/>
      <c r="BP152" s="200"/>
      <c r="BQ152" s="200"/>
      <c r="BR152" s="200"/>
      <c r="BS152" s="200"/>
      <c r="CX152" s="354"/>
      <c r="CY152" s="354"/>
      <c r="CZ152" s="354"/>
      <c r="DA152" s="354"/>
      <c r="DB152" s="354"/>
      <c r="DC152" s="354"/>
      <c r="DD152" s="354"/>
      <c r="DE152" s="354"/>
      <c r="DF152" s="456"/>
      <c r="DG152" s="456"/>
      <c r="DH152" s="456"/>
      <c r="DI152" s="456"/>
      <c r="DJ152" s="456"/>
      <c r="DK152" s="456"/>
      <c r="DL152" s="456"/>
    </row>
    <row r="153" spans="1:116" ht="12.75" customHeight="1" x14ac:dyDescent="0.25">
      <c r="A153" s="210"/>
      <c r="B153" s="200"/>
      <c r="C153" s="200"/>
      <c r="D153" s="200"/>
      <c r="E153" s="200"/>
      <c r="F153" s="200"/>
      <c r="G153" s="200"/>
      <c r="H153" s="200"/>
      <c r="I153" s="200"/>
      <c r="J153" s="200"/>
      <c r="K153" s="200"/>
      <c r="L153" s="200"/>
      <c r="M153" s="200"/>
      <c r="N153" s="200"/>
      <c r="O153" s="200"/>
      <c r="P153" s="200"/>
      <c r="Q153" s="200"/>
      <c r="R153" s="200"/>
      <c r="S153" s="200"/>
      <c r="T153" s="200"/>
      <c r="U153" s="200"/>
      <c r="V153" s="200"/>
      <c r="W153" s="200"/>
      <c r="X153" s="200"/>
      <c r="Y153" s="200"/>
      <c r="Z153" s="200"/>
      <c r="AA153" s="200"/>
      <c r="AB153" s="200"/>
      <c r="AC153" s="200"/>
      <c r="AD153" s="200"/>
      <c r="AE153" s="200"/>
      <c r="AF153" s="200"/>
      <c r="AG153" s="200"/>
      <c r="AH153" s="209"/>
      <c r="AI153" s="200"/>
      <c r="AJ153" s="209"/>
      <c r="AK153" s="200"/>
      <c r="AL153" s="200"/>
      <c r="AM153" s="200"/>
      <c r="AN153" s="200"/>
      <c r="AO153" s="200"/>
      <c r="AP153" s="200"/>
      <c r="AQ153" s="200"/>
      <c r="AR153" s="209"/>
      <c r="AS153" s="200"/>
      <c r="AT153" s="200"/>
      <c r="AU153" s="200"/>
      <c r="AV153" s="209"/>
      <c r="AW153" s="200"/>
      <c r="AX153" s="200"/>
      <c r="AY153" s="200"/>
      <c r="AZ153" s="200"/>
      <c r="BA153" s="200"/>
      <c r="BB153" s="200"/>
      <c r="BC153" s="200"/>
      <c r="BD153" s="200"/>
      <c r="BE153" s="200"/>
      <c r="BF153" s="200"/>
      <c r="BG153" s="200"/>
      <c r="BH153" s="200"/>
      <c r="BI153" s="200"/>
      <c r="BJ153" s="200"/>
      <c r="BK153" s="200"/>
      <c r="BL153" s="200"/>
      <c r="BM153" s="200"/>
      <c r="BN153" s="200"/>
      <c r="BO153" s="200"/>
      <c r="BP153" s="200"/>
      <c r="BQ153" s="200"/>
      <c r="BR153" s="200"/>
      <c r="BS153" s="200"/>
      <c r="CX153" s="354"/>
      <c r="CY153" s="354"/>
      <c r="CZ153" s="354"/>
      <c r="DA153" s="354"/>
      <c r="DB153" s="354"/>
      <c r="DC153" s="354"/>
      <c r="DD153" s="354"/>
      <c r="DE153" s="354"/>
      <c r="DF153" s="456"/>
      <c r="DG153" s="456"/>
      <c r="DH153" s="456"/>
      <c r="DI153" s="456"/>
      <c r="DJ153" s="456"/>
      <c r="DK153" s="456"/>
      <c r="DL153" s="456"/>
    </row>
    <row r="154" spans="1:116" ht="12.75" customHeight="1" x14ac:dyDescent="0.25">
      <c r="A154" s="210"/>
      <c r="B154" s="200"/>
      <c r="C154" s="200"/>
      <c r="D154" s="200"/>
      <c r="E154" s="200"/>
      <c r="F154" s="200"/>
      <c r="G154" s="200"/>
      <c r="H154" s="200"/>
      <c r="I154" s="200"/>
      <c r="J154" s="200"/>
      <c r="K154" s="200"/>
      <c r="L154" s="200"/>
      <c r="M154" s="200"/>
      <c r="N154" s="200"/>
      <c r="O154" s="200"/>
      <c r="P154" s="200"/>
      <c r="Q154" s="200"/>
      <c r="R154" s="200"/>
      <c r="S154" s="200"/>
      <c r="T154" s="200"/>
      <c r="U154" s="200"/>
      <c r="V154" s="200"/>
      <c r="W154" s="200"/>
      <c r="X154" s="200"/>
      <c r="Y154" s="200"/>
      <c r="Z154" s="200"/>
      <c r="AA154" s="200"/>
      <c r="AB154" s="200"/>
      <c r="AC154" s="200"/>
      <c r="AD154" s="200"/>
      <c r="AE154" s="200"/>
      <c r="AF154" s="200"/>
      <c r="AG154" s="200"/>
      <c r="AH154" s="209"/>
      <c r="AI154" s="200"/>
      <c r="AJ154" s="209"/>
      <c r="AK154" s="200"/>
      <c r="AL154" s="200"/>
      <c r="AM154" s="200"/>
      <c r="AN154" s="200"/>
      <c r="AO154" s="200"/>
      <c r="AP154" s="200"/>
      <c r="AQ154" s="200"/>
      <c r="AR154" s="209"/>
      <c r="AS154" s="200"/>
      <c r="AT154" s="200"/>
      <c r="AU154" s="200"/>
      <c r="AV154" s="209"/>
      <c r="AW154" s="200"/>
      <c r="AX154" s="200"/>
      <c r="AY154" s="200"/>
      <c r="AZ154" s="200"/>
      <c r="BA154" s="200"/>
      <c r="BB154" s="200"/>
      <c r="BC154" s="200"/>
      <c r="BD154" s="200"/>
      <c r="BE154" s="200"/>
      <c r="BF154" s="200"/>
      <c r="BG154" s="200"/>
      <c r="BH154" s="200"/>
      <c r="BI154" s="200"/>
      <c r="BJ154" s="200"/>
      <c r="BK154" s="200"/>
      <c r="BL154" s="200"/>
      <c r="BM154" s="200"/>
      <c r="BN154" s="200"/>
      <c r="BO154" s="200"/>
      <c r="BP154" s="200"/>
      <c r="BQ154" s="200"/>
      <c r="BR154" s="200"/>
      <c r="BS154" s="200"/>
      <c r="CX154" s="354"/>
      <c r="CY154" s="354"/>
      <c r="CZ154" s="354"/>
      <c r="DA154" s="354"/>
      <c r="DB154" s="354"/>
      <c r="DC154" s="354"/>
      <c r="DD154" s="354"/>
      <c r="DE154" s="354"/>
      <c r="DF154" s="456"/>
      <c r="DG154" s="456"/>
      <c r="DH154" s="456"/>
      <c r="DI154" s="456"/>
      <c r="DJ154" s="456"/>
      <c r="DK154" s="456"/>
      <c r="DL154" s="456"/>
    </row>
    <row r="155" spans="1:116" ht="12.75" customHeight="1" x14ac:dyDescent="0.25">
      <c r="A155" s="210"/>
      <c r="B155" s="200"/>
      <c r="C155" s="200"/>
      <c r="D155" s="200"/>
      <c r="E155" s="200"/>
      <c r="F155" s="200"/>
      <c r="G155" s="200"/>
      <c r="H155" s="200"/>
      <c r="I155" s="200"/>
      <c r="J155" s="200"/>
      <c r="K155" s="200"/>
      <c r="L155" s="200"/>
      <c r="M155" s="200"/>
      <c r="N155" s="200"/>
      <c r="O155" s="200"/>
      <c r="P155" s="200"/>
      <c r="Q155" s="200"/>
      <c r="R155" s="200"/>
      <c r="S155" s="200"/>
      <c r="T155" s="200"/>
      <c r="U155" s="200"/>
      <c r="V155" s="200"/>
      <c r="W155" s="200"/>
      <c r="X155" s="200"/>
      <c r="Y155" s="200"/>
      <c r="Z155" s="200"/>
      <c r="AA155" s="200"/>
      <c r="AB155" s="200"/>
      <c r="AC155" s="200"/>
      <c r="AD155" s="200"/>
      <c r="AE155" s="200"/>
      <c r="AF155" s="200"/>
      <c r="AG155" s="200"/>
      <c r="AH155" s="209"/>
      <c r="AI155" s="200"/>
      <c r="AJ155" s="209"/>
      <c r="AK155" s="200"/>
      <c r="AL155" s="200"/>
      <c r="AM155" s="200"/>
      <c r="AN155" s="200"/>
      <c r="AO155" s="200"/>
      <c r="AP155" s="200"/>
      <c r="AQ155" s="200"/>
      <c r="AR155" s="209"/>
      <c r="AS155" s="200"/>
      <c r="AT155" s="200"/>
      <c r="AU155" s="200"/>
      <c r="AV155" s="209"/>
      <c r="AW155" s="200"/>
      <c r="AX155" s="200"/>
      <c r="AY155" s="200"/>
      <c r="AZ155" s="200"/>
      <c r="BA155" s="200"/>
      <c r="BB155" s="200"/>
      <c r="BC155" s="200"/>
      <c r="BD155" s="200"/>
      <c r="BE155" s="200"/>
      <c r="BF155" s="200"/>
      <c r="BG155" s="200"/>
      <c r="BH155" s="200"/>
      <c r="BI155" s="200"/>
      <c r="BJ155" s="200"/>
      <c r="BK155" s="200"/>
      <c r="BL155" s="200"/>
      <c r="BM155" s="200"/>
      <c r="BN155" s="200"/>
      <c r="BO155" s="200"/>
      <c r="BP155" s="200"/>
      <c r="BQ155" s="200"/>
      <c r="BR155" s="200"/>
      <c r="BS155" s="200"/>
      <c r="CX155" s="354"/>
      <c r="CY155" s="354"/>
      <c r="CZ155" s="354"/>
      <c r="DA155" s="354"/>
      <c r="DB155" s="354"/>
      <c r="DC155" s="354"/>
      <c r="DD155" s="354"/>
      <c r="DE155" s="354"/>
      <c r="DF155" s="456"/>
      <c r="DG155" s="456"/>
      <c r="DH155" s="456"/>
      <c r="DI155" s="456"/>
      <c r="DJ155" s="456"/>
      <c r="DK155" s="456"/>
      <c r="DL155" s="456"/>
    </row>
    <row r="156" spans="1:116" ht="12.75" customHeight="1" x14ac:dyDescent="0.25">
      <c r="A156" s="210"/>
      <c r="B156" s="200"/>
      <c r="C156" s="200"/>
      <c r="D156" s="200"/>
      <c r="E156" s="200"/>
      <c r="F156" s="200"/>
      <c r="G156" s="200"/>
      <c r="H156" s="200"/>
      <c r="I156" s="200"/>
      <c r="J156" s="200"/>
      <c r="K156" s="200"/>
      <c r="L156" s="200"/>
      <c r="M156" s="200"/>
      <c r="N156" s="200"/>
      <c r="O156" s="200"/>
      <c r="P156" s="200"/>
      <c r="Q156" s="200"/>
      <c r="R156" s="200"/>
      <c r="S156" s="200"/>
      <c r="T156" s="200"/>
      <c r="U156" s="200"/>
      <c r="V156" s="200"/>
      <c r="W156" s="200"/>
      <c r="X156" s="200"/>
      <c r="Y156" s="200"/>
      <c r="Z156" s="200"/>
      <c r="AA156" s="200"/>
      <c r="AB156" s="200"/>
      <c r="AC156" s="200"/>
      <c r="AD156" s="200"/>
      <c r="AE156" s="200"/>
      <c r="AF156" s="200"/>
      <c r="AG156" s="200"/>
      <c r="AH156" s="209"/>
      <c r="AI156" s="200"/>
      <c r="AJ156" s="209"/>
      <c r="AK156" s="200"/>
      <c r="AL156" s="200"/>
      <c r="AM156" s="200"/>
      <c r="AN156" s="200"/>
      <c r="AO156" s="200"/>
      <c r="AP156" s="200"/>
      <c r="AQ156" s="200"/>
      <c r="AR156" s="209"/>
      <c r="AS156" s="200"/>
      <c r="AT156" s="200"/>
      <c r="AU156" s="200"/>
      <c r="AV156" s="209"/>
      <c r="AW156" s="200"/>
      <c r="AX156" s="200"/>
      <c r="AY156" s="200"/>
      <c r="AZ156" s="200"/>
      <c r="BA156" s="200"/>
      <c r="BB156" s="200"/>
      <c r="BC156" s="200"/>
      <c r="BD156" s="200"/>
      <c r="BE156" s="200"/>
      <c r="BF156" s="200"/>
      <c r="BG156" s="200"/>
      <c r="BH156" s="200"/>
      <c r="BI156" s="200"/>
      <c r="BJ156" s="200"/>
      <c r="BK156" s="200"/>
      <c r="BL156" s="200"/>
      <c r="BM156" s="200"/>
      <c r="BN156" s="200"/>
      <c r="BO156" s="200"/>
      <c r="BP156" s="200"/>
      <c r="BQ156" s="200"/>
      <c r="BR156" s="200"/>
      <c r="BS156" s="200"/>
      <c r="CX156" s="354"/>
      <c r="CY156" s="354"/>
      <c r="CZ156" s="354"/>
      <c r="DA156" s="354"/>
      <c r="DB156" s="354"/>
      <c r="DC156" s="354"/>
      <c r="DD156" s="354"/>
      <c r="DE156" s="354"/>
      <c r="DF156" s="456"/>
      <c r="DG156" s="456"/>
      <c r="DH156" s="456"/>
      <c r="DI156" s="456"/>
      <c r="DJ156" s="456"/>
      <c r="DK156" s="456"/>
      <c r="DL156" s="456"/>
    </row>
    <row r="157" spans="1:116" ht="12.75" customHeight="1" x14ac:dyDescent="0.25">
      <c r="A157" s="210"/>
      <c r="B157" s="200"/>
      <c r="C157" s="200"/>
      <c r="D157" s="200"/>
      <c r="E157" s="200"/>
      <c r="F157" s="200"/>
      <c r="G157" s="200"/>
      <c r="H157" s="200"/>
      <c r="I157" s="200"/>
      <c r="J157" s="200"/>
      <c r="K157" s="200"/>
      <c r="L157" s="200"/>
      <c r="M157" s="200"/>
      <c r="N157" s="200"/>
      <c r="O157" s="200"/>
      <c r="P157" s="200"/>
      <c r="Q157" s="200"/>
      <c r="R157" s="200"/>
      <c r="S157" s="200"/>
      <c r="T157" s="200"/>
      <c r="U157" s="200"/>
      <c r="V157" s="200"/>
      <c r="W157" s="200"/>
      <c r="X157" s="200"/>
      <c r="Y157" s="200"/>
      <c r="Z157" s="200"/>
      <c r="AA157" s="200"/>
      <c r="AB157" s="200"/>
      <c r="AC157" s="200"/>
      <c r="AD157" s="200"/>
      <c r="AE157" s="200"/>
      <c r="AF157" s="200"/>
      <c r="AG157" s="200"/>
      <c r="AH157" s="209"/>
      <c r="AI157" s="200"/>
      <c r="AJ157" s="209"/>
      <c r="AK157" s="200"/>
      <c r="AL157" s="200"/>
      <c r="AM157" s="200"/>
      <c r="AN157" s="200"/>
      <c r="AO157" s="200"/>
      <c r="AP157" s="200"/>
      <c r="AQ157" s="200"/>
      <c r="AR157" s="209"/>
      <c r="AS157" s="200"/>
      <c r="AT157" s="200"/>
      <c r="AU157" s="200"/>
      <c r="AV157" s="209"/>
      <c r="AW157" s="200"/>
      <c r="AX157" s="200"/>
      <c r="AY157" s="200"/>
      <c r="AZ157" s="200"/>
      <c r="BA157" s="200"/>
      <c r="BB157" s="200"/>
      <c r="BC157" s="200"/>
      <c r="BD157" s="200"/>
      <c r="BE157" s="200"/>
      <c r="BF157" s="200"/>
      <c r="BG157" s="200"/>
      <c r="BH157" s="200"/>
      <c r="BI157" s="200"/>
      <c r="BJ157" s="200"/>
      <c r="BK157" s="200"/>
      <c r="BL157" s="200"/>
      <c r="BM157" s="200"/>
      <c r="BN157" s="200"/>
      <c r="BO157" s="200"/>
      <c r="BP157" s="200"/>
      <c r="BQ157" s="200"/>
      <c r="BR157" s="200"/>
      <c r="BS157" s="200"/>
      <c r="CX157" s="354"/>
      <c r="CY157" s="354"/>
      <c r="CZ157" s="354"/>
      <c r="DA157" s="354"/>
      <c r="DB157" s="354"/>
      <c r="DC157" s="354"/>
      <c r="DD157" s="354"/>
      <c r="DE157" s="354"/>
      <c r="DF157" s="456"/>
      <c r="DG157" s="456"/>
      <c r="DH157" s="456"/>
      <c r="DI157" s="456"/>
      <c r="DJ157" s="456"/>
      <c r="DK157" s="456"/>
      <c r="DL157" s="456"/>
    </row>
    <row r="158" spans="1:116" ht="12.75" customHeight="1" x14ac:dyDescent="0.25">
      <c r="A158" s="210"/>
      <c r="B158" s="200"/>
      <c r="C158" s="200"/>
      <c r="D158" s="200"/>
      <c r="E158" s="200"/>
      <c r="F158" s="200"/>
      <c r="G158" s="200"/>
      <c r="H158" s="200"/>
      <c r="I158" s="200"/>
      <c r="J158" s="200"/>
      <c r="K158" s="200"/>
      <c r="L158" s="200"/>
      <c r="M158" s="200"/>
      <c r="N158" s="200"/>
      <c r="O158" s="200"/>
      <c r="P158" s="200"/>
      <c r="Q158" s="200"/>
      <c r="R158" s="200"/>
      <c r="S158" s="200"/>
      <c r="T158" s="200"/>
      <c r="U158" s="200"/>
      <c r="V158" s="200"/>
      <c r="W158" s="200"/>
      <c r="X158" s="200"/>
      <c r="Y158" s="200"/>
      <c r="Z158" s="200"/>
      <c r="AA158" s="200"/>
      <c r="AB158" s="200"/>
      <c r="AC158" s="200"/>
      <c r="AD158" s="200"/>
      <c r="AE158" s="200"/>
      <c r="AF158" s="200"/>
      <c r="AG158" s="200"/>
      <c r="AH158" s="209"/>
      <c r="AI158" s="200"/>
      <c r="AJ158" s="209"/>
      <c r="AK158" s="200"/>
      <c r="AL158" s="200"/>
      <c r="AM158" s="200"/>
      <c r="AN158" s="200"/>
      <c r="AO158" s="200"/>
      <c r="AP158" s="200"/>
      <c r="AQ158" s="200"/>
      <c r="AR158" s="209"/>
      <c r="AS158" s="200"/>
      <c r="AT158" s="200"/>
      <c r="AU158" s="200"/>
      <c r="AV158" s="209"/>
      <c r="AW158" s="200"/>
      <c r="AX158" s="200"/>
      <c r="AY158" s="200"/>
      <c r="AZ158" s="200"/>
      <c r="BA158" s="200"/>
      <c r="BB158" s="200"/>
      <c r="BC158" s="200"/>
      <c r="BD158" s="200"/>
      <c r="BE158" s="200"/>
      <c r="BF158" s="200"/>
      <c r="BG158" s="200"/>
      <c r="BH158" s="200"/>
      <c r="BI158" s="200"/>
      <c r="BJ158" s="200"/>
      <c r="BK158" s="200"/>
      <c r="BL158" s="200"/>
      <c r="BM158" s="200"/>
      <c r="BN158" s="200"/>
      <c r="BO158" s="200"/>
      <c r="BP158" s="200"/>
      <c r="BQ158" s="200"/>
      <c r="BR158" s="200"/>
      <c r="BS158" s="200"/>
      <c r="CX158" s="354"/>
      <c r="CY158" s="354"/>
      <c r="CZ158" s="354"/>
      <c r="DA158" s="354"/>
      <c r="DB158" s="354"/>
      <c r="DC158" s="354"/>
      <c r="DD158" s="354"/>
      <c r="DE158" s="354"/>
      <c r="DF158" s="456"/>
      <c r="DG158" s="456"/>
      <c r="DH158" s="456"/>
      <c r="DI158" s="456"/>
      <c r="DJ158" s="456"/>
      <c r="DK158" s="456"/>
      <c r="DL158" s="456"/>
    </row>
    <row r="159" spans="1:116" ht="12.75" customHeight="1" x14ac:dyDescent="0.25">
      <c r="A159" s="210"/>
      <c r="B159" s="200"/>
      <c r="C159" s="200"/>
      <c r="D159" s="200"/>
      <c r="E159" s="200"/>
      <c r="F159" s="200"/>
      <c r="G159" s="200"/>
      <c r="H159" s="200"/>
      <c r="I159" s="200"/>
      <c r="J159" s="200"/>
      <c r="K159" s="200"/>
      <c r="L159" s="200"/>
      <c r="M159" s="200"/>
      <c r="N159" s="200"/>
      <c r="O159" s="200"/>
      <c r="P159" s="200"/>
      <c r="Q159" s="200"/>
      <c r="R159" s="200"/>
      <c r="S159" s="200"/>
      <c r="T159" s="200"/>
      <c r="U159" s="200"/>
      <c r="V159" s="200"/>
      <c r="W159" s="200"/>
      <c r="X159" s="200"/>
      <c r="Y159" s="200"/>
      <c r="Z159" s="200"/>
      <c r="AA159" s="200"/>
      <c r="AB159" s="200"/>
      <c r="AC159" s="200"/>
      <c r="AD159" s="200"/>
      <c r="AE159" s="200"/>
      <c r="AF159" s="200"/>
      <c r="AG159" s="200"/>
      <c r="AH159" s="209"/>
      <c r="AI159" s="200"/>
      <c r="AJ159" s="209"/>
      <c r="AK159" s="200"/>
      <c r="AL159" s="200"/>
      <c r="AM159" s="200"/>
      <c r="AN159" s="200"/>
      <c r="AO159" s="200"/>
      <c r="AP159" s="200"/>
      <c r="AQ159" s="200"/>
      <c r="AR159" s="209"/>
      <c r="AS159" s="200"/>
      <c r="AT159" s="200"/>
      <c r="AU159" s="200"/>
      <c r="AV159" s="209"/>
      <c r="AW159" s="200"/>
      <c r="AX159" s="200"/>
      <c r="AY159" s="200"/>
      <c r="AZ159" s="200"/>
      <c r="BA159" s="200"/>
      <c r="BB159" s="200"/>
      <c r="BC159" s="200"/>
      <c r="BD159" s="200"/>
      <c r="BE159" s="200"/>
      <c r="BF159" s="200"/>
      <c r="BG159" s="200"/>
      <c r="BH159" s="200"/>
      <c r="BI159" s="200"/>
      <c r="BJ159" s="200"/>
      <c r="BK159" s="200"/>
      <c r="BL159" s="200"/>
      <c r="BM159" s="200"/>
      <c r="BN159" s="200"/>
      <c r="BO159" s="200"/>
      <c r="BP159" s="200"/>
      <c r="BQ159" s="200"/>
      <c r="BR159" s="200"/>
      <c r="BS159" s="200"/>
      <c r="CX159" s="354"/>
      <c r="CY159" s="354"/>
      <c r="CZ159" s="354"/>
      <c r="DA159" s="354"/>
      <c r="DB159" s="354"/>
      <c r="DC159" s="354"/>
      <c r="DD159" s="354"/>
      <c r="DE159" s="354"/>
      <c r="DF159" s="456"/>
      <c r="DG159" s="456"/>
      <c r="DH159" s="456"/>
      <c r="DI159" s="456"/>
      <c r="DJ159" s="456"/>
      <c r="DK159" s="456"/>
      <c r="DL159" s="456"/>
    </row>
    <row r="160" spans="1:116" ht="12.75" customHeight="1" x14ac:dyDescent="0.25">
      <c r="A160" s="210"/>
      <c r="B160" s="200"/>
      <c r="C160" s="200"/>
      <c r="D160" s="200"/>
      <c r="E160" s="200"/>
      <c r="F160" s="200"/>
      <c r="G160" s="200"/>
      <c r="H160" s="200"/>
      <c r="I160" s="200"/>
      <c r="J160" s="200"/>
      <c r="K160" s="200"/>
      <c r="L160" s="200"/>
      <c r="M160" s="200"/>
      <c r="N160" s="200"/>
      <c r="O160" s="200"/>
      <c r="P160" s="200"/>
      <c r="Q160" s="200"/>
      <c r="R160" s="200"/>
      <c r="S160" s="200"/>
      <c r="T160" s="200"/>
      <c r="U160" s="200"/>
      <c r="V160" s="200"/>
      <c r="W160" s="200"/>
      <c r="X160" s="200"/>
      <c r="Y160" s="200"/>
      <c r="Z160" s="200"/>
      <c r="AA160" s="200"/>
      <c r="AB160" s="200"/>
      <c r="AC160" s="200"/>
      <c r="AD160" s="200"/>
      <c r="AE160" s="200"/>
      <c r="AF160" s="200"/>
      <c r="AG160" s="200"/>
      <c r="AH160" s="209"/>
      <c r="AI160" s="200"/>
      <c r="AJ160" s="209"/>
      <c r="AK160" s="200"/>
      <c r="AL160" s="200"/>
      <c r="AM160" s="200"/>
      <c r="AN160" s="200"/>
      <c r="AO160" s="200"/>
      <c r="AP160" s="200"/>
      <c r="AQ160" s="200"/>
      <c r="AR160" s="209"/>
      <c r="AS160" s="200"/>
      <c r="AT160" s="200"/>
      <c r="AU160" s="200"/>
      <c r="AV160" s="209"/>
      <c r="AW160" s="200"/>
      <c r="AX160" s="200"/>
      <c r="AY160" s="200"/>
      <c r="AZ160" s="200"/>
      <c r="BA160" s="200"/>
      <c r="BB160" s="200"/>
      <c r="BC160" s="200"/>
      <c r="BD160" s="200"/>
      <c r="BE160" s="200"/>
      <c r="BF160" s="200"/>
      <c r="BG160" s="200"/>
      <c r="BH160" s="200"/>
      <c r="BI160" s="200"/>
      <c r="BJ160" s="200"/>
      <c r="BK160" s="200"/>
      <c r="BL160" s="200"/>
      <c r="BM160" s="200"/>
      <c r="BN160" s="200"/>
      <c r="BO160" s="200"/>
      <c r="BP160" s="200"/>
      <c r="BQ160" s="200"/>
      <c r="BR160" s="200"/>
      <c r="BS160" s="200"/>
      <c r="CX160" s="354"/>
      <c r="CY160" s="354"/>
      <c r="CZ160" s="354"/>
      <c r="DA160" s="354"/>
      <c r="DB160" s="354"/>
      <c r="DC160" s="354"/>
      <c r="DD160" s="354"/>
      <c r="DE160" s="354"/>
      <c r="DF160" s="456"/>
      <c r="DG160" s="456"/>
      <c r="DH160" s="456"/>
      <c r="DI160" s="456"/>
      <c r="DJ160" s="456"/>
      <c r="DK160" s="456"/>
      <c r="DL160" s="456"/>
    </row>
    <row r="161" spans="1:116" ht="12.75" customHeight="1" x14ac:dyDescent="0.25">
      <c r="A161" s="210"/>
      <c r="B161" s="200"/>
      <c r="C161" s="200"/>
      <c r="D161" s="200"/>
      <c r="E161" s="200"/>
      <c r="F161" s="200"/>
      <c r="G161" s="200"/>
      <c r="H161" s="200"/>
      <c r="I161" s="200"/>
      <c r="J161" s="200"/>
      <c r="K161" s="200"/>
      <c r="L161" s="200"/>
      <c r="M161" s="200"/>
      <c r="N161" s="200"/>
      <c r="O161" s="200"/>
      <c r="P161" s="200"/>
      <c r="Q161" s="200"/>
      <c r="R161" s="200"/>
      <c r="S161" s="200"/>
      <c r="T161" s="200"/>
      <c r="U161" s="200"/>
      <c r="V161" s="200"/>
      <c r="W161" s="200"/>
      <c r="X161" s="200"/>
      <c r="Y161" s="200"/>
      <c r="Z161" s="200"/>
      <c r="AA161" s="200"/>
      <c r="AB161" s="200"/>
      <c r="AC161" s="200"/>
      <c r="AD161" s="200"/>
      <c r="AE161" s="200"/>
      <c r="AF161" s="200"/>
      <c r="AG161" s="200"/>
      <c r="AH161" s="209"/>
      <c r="AI161" s="200"/>
      <c r="AJ161" s="209"/>
      <c r="AK161" s="200"/>
      <c r="AL161" s="200"/>
      <c r="AM161" s="200"/>
      <c r="AN161" s="200"/>
      <c r="AO161" s="200"/>
      <c r="AP161" s="200"/>
      <c r="AQ161" s="200"/>
      <c r="AR161" s="209"/>
      <c r="AS161" s="200"/>
      <c r="AT161" s="200"/>
      <c r="AU161" s="200"/>
      <c r="AV161" s="209"/>
      <c r="AW161" s="200"/>
      <c r="AX161" s="200"/>
      <c r="AY161" s="200"/>
      <c r="AZ161" s="200"/>
      <c r="BA161" s="200"/>
      <c r="BB161" s="200"/>
      <c r="BC161" s="200"/>
      <c r="BD161" s="200"/>
      <c r="BE161" s="200"/>
      <c r="BF161" s="200"/>
      <c r="BG161" s="200"/>
      <c r="BH161" s="200"/>
      <c r="BI161" s="200"/>
      <c r="BJ161" s="200"/>
      <c r="BK161" s="200"/>
      <c r="BL161" s="200"/>
      <c r="BM161" s="200"/>
      <c r="BN161" s="200"/>
      <c r="BO161" s="200"/>
      <c r="BP161" s="200"/>
      <c r="BQ161" s="200"/>
      <c r="BR161" s="200"/>
      <c r="BS161" s="200"/>
      <c r="CX161" s="354"/>
      <c r="CY161" s="354"/>
      <c r="CZ161" s="354"/>
      <c r="DA161" s="354"/>
      <c r="DB161" s="354"/>
      <c r="DC161" s="354"/>
      <c r="DD161" s="354"/>
      <c r="DE161" s="354"/>
      <c r="DF161" s="456"/>
      <c r="DG161" s="456"/>
      <c r="DH161" s="456"/>
      <c r="DI161" s="456"/>
      <c r="DJ161" s="456"/>
      <c r="DK161" s="456"/>
      <c r="DL161" s="456"/>
    </row>
    <row r="162" spans="1:116" ht="12.75" customHeight="1" x14ac:dyDescent="0.25">
      <c r="A162" s="210"/>
      <c r="B162" s="200"/>
      <c r="C162" s="200"/>
      <c r="D162" s="200"/>
      <c r="E162" s="200"/>
      <c r="F162" s="200"/>
      <c r="G162" s="200"/>
      <c r="H162" s="200"/>
      <c r="I162" s="200"/>
      <c r="J162" s="200"/>
      <c r="K162" s="200"/>
      <c r="L162" s="200"/>
      <c r="M162" s="200"/>
      <c r="N162" s="200"/>
      <c r="O162" s="200"/>
      <c r="P162" s="200"/>
      <c r="Q162" s="200"/>
      <c r="R162" s="200"/>
      <c r="S162" s="200"/>
      <c r="T162" s="200"/>
      <c r="U162" s="200"/>
      <c r="V162" s="200"/>
      <c r="W162" s="200"/>
      <c r="X162" s="200"/>
      <c r="Y162" s="200"/>
      <c r="Z162" s="200"/>
      <c r="AA162" s="200"/>
      <c r="AB162" s="200"/>
      <c r="AC162" s="200"/>
      <c r="AD162" s="200"/>
      <c r="AE162" s="200"/>
      <c r="AF162" s="200"/>
      <c r="AG162" s="200"/>
      <c r="AH162" s="209"/>
      <c r="AI162" s="200"/>
      <c r="AJ162" s="209"/>
      <c r="AK162" s="200"/>
      <c r="AL162" s="200"/>
      <c r="AM162" s="200"/>
      <c r="AN162" s="200"/>
      <c r="AO162" s="200"/>
      <c r="AP162" s="200"/>
      <c r="AQ162" s="200"/>
      <c r="AR162" s="209"/>
      <c r="AS162" s="200"/>
      <c r="AT162" s="200"/>
      <c r="AU162" s="200"/>
      <c r="AV162" s="209"/>
      <c r="AW162" s="200"/>
      <c r="AX162" s="200"/>
      <c r="AY162" s="200"/>
      <c r="AZ162" s="200"/>
      <c r="BA162" s="200"/>
      <c r="BB162" s="200"/>
      <c r="BC162" s="200"/>
      <c r="BD162" s="200"/>
      <c r="BE162" s="200"/>
      <c r="BF162" s="200"/>
      <c r="BG162" s="200"/>
      <c r="BH162" s="200"/>
      <c r="BI162" s="200"/>
      <c r="BJ162" s="200"/>
      <c r="BK162" s="200"/>
      <c r="BL162" s="200"/>
      <c r="BM162" s="200"/>
      <c r="BN162" s="200"/>
      <c r="BO162" s="200"/>
      <c r="BP162" s="200"/>
      <c r="BQ162" s="200"/>
      <c r="BR162" s="200"/>
      <c r="BS162" s="200"/>
      <c r="CX162" s="354"/>
      <c r="CY162" s="354"/>
      <c r="CZ162" s="354"/>
      <c r="DA162" s="354"/>
      <c r="DB162" s="354"/>
      <c r="DC162" s="354"/>
      <c r="DD162" s="354"/>
      <c r="DE162" s="354"/>
      <c r="DF162" s="456"/>
      <c r="DG162" s="456"/>
      <c r="DH162" s="456"/>
      <c r="DI162" s="456"/>
      <c r="DJ162" s="456"/>
      <c r="DK162" s="456"/>
      <c r="DL162" s="456"/>
    </row>
    <row r="163" spans="1:116" ht="12.75" customHeight="1" x14ac:dyDescent="0.25">
      <c r="A163" s="210"/>
      <c r="B163" s="200"/>
      <c r="C163" s="200"/>
      <c r="D163" s="200"/>
      <c r="E163" s="200"/>
      <c r="F163" s="200"/>
      <c r="G163" s="200"/>
      <c r="H163" s="200"/>
      <c r="I163" s="200"/>
      <c r="J163" s="200"/>
      <c r="K163" s="200"/>
      <c r="L163" s="200"/>
      <c r="M163" s="200"/>
      <c r="N163" s="200"/>
      <c r="O163" s="200"/>
      <c r="P163" s="200"/>
      <c r="Q163" s="200"/>
      <c r="R163" s="200"/>
      <c r="S163" s="200"/>
      <c r="T163" s="200"/>
      <c r="U163" s="200"/>
      <c r="V163" s="200"/>
      <c r="W163" s="200"/>
      <c r="X163" s="200"/>
      <c r="Y163" s="200"/>
      <c r="Z163" s="200"/>
      <c r="AA163" s="200"/>
      <c r="AB163" s="200"/>
      <c r="AC163" s="200"/>
      <c r="AD163" s="200"/>
      <c r="AE163" s="200"/>
      <c r="AF163" s="200"/>
      <c r="AG163" s="200"/>
      <c r="AH163" s="209"/>
      <c r="AI163" s="200"/>
      <c r="AJ163" s="209"/>
      <c r="AK163" s="200"/>
      <c r="AL163" s="200"/>
      <c r="AM163" s="200"/>
      <c r="AN163" s="200"/>
      <c r="AO163" s="200"/>
      <c r="AP163" s="200"/>
      <c r="AQ163" s="200"/>
      <c r="AR163" s="209"/>
      <c r="AS163" s="200"/>
      <c r="AT163" s="200"/>
      <c r="AU163" s="200"/>
      <c r="AV163" s="209"/>
      <c r="AW163" s="200"/>
      <c r="AX163" s="200"/>
      <c r="AY163" s="200"/>
      <c r="AZ163" s="200"/>
      <c r="BA163" s="200"/>
      <c r="BB163" s="200"/>
      <c r="BC163" s="200"/>
      <c r="BD163" s="200"/>
      <c r="BE163" s="200"/>
      <c r="BF163" s="200"/>
      <c r="BG163" s="200"/>
      <c r="BH163" s="200"/>
      <c r="BI163" s="200"/>
      <c r="BJ163" s="200"/>
      <c r="BK163" s="200"/>
      <c r="BL163" s="200"/>
      <c r="BM163" s="200"/>
      <c r="BN163" s="200"/>
      <c r="BO163" s="200"/>
      <c r="BP163" s="200"/>
      <c r="BQ163" s="200"/>
      <c r="BR163" s="200"/>
      <c r="BS163" s="200"/>
      <c r="CX163" s="354"/>
      <c r="CY163" s="354"/>
      <c r="CZ163" s="354"/>
      <c r="DA163" s="354"/>
      <c r="DB163" s="354"/>
      <c r="DC163" s="354"/>
      <c r="DD163" s="354"/>
      <c r="DE163" s="354"/>
      <c r="DF163" s="456"/>
      <c r="DG163" s="456"/>
      <c r="DH163" s="456"/>
      <c r="DI163" s="456"/>
      <c r="DJ163" s="456"/>
      <c r="DK163" s="456"/>
      <c r="DL163" s="456"/>
    </row>
    <row r="164" spans="1:116" ht="12.75" customHeight="1" x14ac:dyDescent="0.25">
      <c r="A164" s="210"/>
      <c r="B164" s="200"/>
      <c r="C164" s="200"/>
      <c r="D164" s="200"/>
      <c r="E164" s="200"/>
      <c r="F164" s="200"/>
      <c r="G164" s="200"/>
      <c r="H164" s="200"/>
      <c r="I164" s="200"/>
      <c r="J164" s="200"/>
      <c r="K164" s="200"/>
      <c r="L164" s="200"/>
      <c r="M164" s="200"/>
      <c r="N164" s="200"/>
      <c r="O164" s="200"/>
      <c r="P164" s="200"/>
      <c r="Q164" s="200"/>
      <c r="R164" s="200"/>
      <c r="S164" s="200"/>
      <c r="T164" s="200"/>
      <c r="U164" s="200"/>
      <c r="V164" s="200"/>
      <c r="W164" s="200"/>
      <c r="X164" s="200"/>
      <c r="Y164" s="200"/>
      <c r="Z164" s="200"/>
      <c r="AA164" s="200"/>
      <c r="AB164" s="200"/>
      <c r="AC164" s="200"/>
      <c r="AD164" s="200"/>
      <c r="AE164" s="200"/>
      <c r="AF164" s="200"/>
      <c r="AG164" s="200"/>
      <c r="AH164" s="209"/>
      <c r="AI164" s="200"/>
      <c r="AJ164" s="209"/>
      <c r="AK164" s="200"/>
      <c r="AL164" s="200"/>
      <c r="AM164" s="200"/>
      <c r="AN164" s="200"/>
      <c r="AO164" s="200"/>
      <c r="AP164" s="200"/>
      <c r="AQ164" s="200"/>
      <c r="AR164" s="209"/>
      <c r="AS164" s="200"/>
      <c r="AT164" s="200"/>
      <c r="AU164" s="200"/>
      <c r="AV164" s="209"/>
      <c r="AW164" s="200"/>
      <c r="AX164" s="200"/>
      <c r="AY164" s="200"/>
      <c r="AZ164" s="200"/>
      <c r="BA164" s="200"/>
      <c r="BB164" s="200"/>
      <c r="BC164" s="200"/>
      <c r="BD164" s="200"/>
      <c r="BE164" s="200"/>
      <c r="BF164" s="200"/>
      <c r="BG164" s="200"/>
      <c r="BH164" s="200"/>
      <c r="BI164" s="200"/>
      <c r="BJ164" s="200"/>
      <c r="BK164" s="200"/>
      <c r="BL164" s="200"/>
      <c r="BM164" s="200"/>
      <c r="BN164" s="200"/>
      <c r="BO164" s="200"/>
      <c r="BP164" s="200"/>
      <c r="BQ164" s="200"/>
      <c r="BR164" s="200"/>
      <c r="BS164" s="200"/>
      <c r="CX164" s="354"/>
      <c r="CY164" s="354"/>
      <c r="CZ164" s="354"/>
      <c r="DA164" s="354"/>
      <c r="DB164" s="354"/>
      <c r="DC164" s="354"/>
      <c r="DD164" s="354"/>
      <c r="DE164" s="354"/>
      <c r="DF164" s="456"/>
      <c r="DG164" s="456"/>
      <c r="DH164" s="456"/>
      <c r="DI164" s="456"/>
      <c r="DJ164" s="456"/>
      <c r="DK164" s="456"/>
      <c r="DL164" s="456"/>
    </row>
    <row r="165" spans="1:116" ht="12.75" customHeight="1" x14ac:dyDescent="0.25">
      <c r="A165" s="210"/>
      <c r="B165" s="200"/>
      <c r="C165" s="200"/>
      <c r="D165" s="200"/>
      <c r="E165" s="200"/>
      <c r="F165" s="200"/>
      <c r="G165" s="200"/>
      <c r="H165" s="200"/>
      <c r="I165" s="200"/>
      <c r="J165" s="200"/>
      <c r="K165" s="200"/>
      <c r="L165" s="200"/>
      <c r="M165" s="200"/>
      <c r="N165" s="200"/>
      <c r="O165" s="200"/>
      <c r="P165" s="200"/>
      <c r="Q165" s="200"/>
      <c r="R165" s="200"/>
      <c r="S165" s="200"/>
      <c r="T165" s="200"/>
      <c r="U165" s="200"/>
      <c r="V165" s="200"/>
      <c r="W165" s="200"/>
      <c r="X165" s="200"/>
      <c r="Y165" s="200"/>
      <c r="Z165" s="200"/>
      <c r="AA165" s="200"/>
      <c r="AB165" s="200"/>
      <c r="AC165" s="200"/>
      <c r="AD165" s="200"/>
      <c r="AE165" s="200"/>
      <c r="AF165" s="200"/>
      <c r="AG165" s="200"/>
      <c r="AH165" s="209"/>
      <c r="AI165" s="200"/>
      <c r="AJ165" s="209"/>
      <c r="AK165" s="200"/>
      <c r="AL165" s="200"/>
      <c r="AM165" s="200"/>
      <c r="AN165" s="200"/>
      <c r="AO165" s="200"/>
      <c r="AP165" s="200"/>
      <c r="AQ165" s="200"/>
      <c r="AR165" s="209"/>
      <c r="AS165" s="200"/>
      <c r="AT165" s="200"/>
      <c r="AU165" s="200"/>
      <c r="AV165" s="209"/>
      <c r="AW165" s="200"/>
      <c r="AX165" s="200"/>
      <c r="AY165" s="200"/>
      <c r="AZ165" s="200"/>
      <c r="BA165" s="200"/>
      <c r="BB165" s="200"/>
      <c r="BC165" s="200"/>
      <c r="BD165" s="200"/>
      <c r="BE165" s="200"/>
      <c r="BF165" s="200"/>
      <c r="BG165" s="200"/>
      <c r="BH165" s="200"/>
      <c r="BI165" s="200"/>
      <c r="BJ165" s="200"/>
      <c r="BK165" s="200"/>
      <c r="BL165" s="200"/>
      <c r="BM165" s="200"/>
      <c r="BN165" s="200"/>
      <c r="BO165" s="200"/>
      <c r="BP165" s="200"/>
      <c r="BQ165" s="200"/>
      <c r="BR165" s="200"/>
      <c r="BS165" s="200"/>
      <c r="CX165" s="354"/>
      <c r="CY165" s="354"/>
      <c r="CZ165" s="354"/>
      <c r="DA165" s="354"/>
      <c r="DB165" s="354"/>
      <c r="DC165" s="354"/>
      <c r="DD165" s="354"/>
      <c r="DE165" s="354"/>
      <c r="DF165" s="456"/>
      <c r="DG165" s="456"/>
      <c r="DH165" s="456"/>
      <c r="DI165" s="456"/>
      <c r="DJ165" s="456"/>
      <c r="DK165" s="456"/>
      <c r="DL165" s="456"/>
    </row>
    <row r="166" spans="1:116" ht="12.75" customHeight="1" x14ac:dyDescent="0.25">
      <c r="A166" s="210"/>
      <c r="B166" s="200"/>
      <c r="C166" s="200"/>
      <c r="D166" s="200"/>
      <c r="E166" s="200"/>
      <c r="F166" s="200"/>
      <c r="G166" s="200"/>
      <c r="H166" s="200"/>
      <c r="I166" s="200"/>
      <c r="J166" s="200"/>
      <c r="K166" s="200"/>
      <c r="L166" s="200"/>
      <c r="M166" s="200"/>
      <c r="N166" s="200"/>
      <c r="O166" s="200"/>
      <c r="P166" s="200"/>
      <c r="Q166" s="200"/>
      <c r="R166" s="200"/>
      <c r="S166" s="200"/>
      <c r="T166" s="200"/>
      <c r="U166" s="200"/>
      <c r="V166" s="200"/>
      <c r="W166" s="200"/>
      <c r="X166" s="200"/>
      <c r="Y166" s="200"/>
      <c r="Z166" s="200"/>
      <c r="AA166" s="200"/>
      <c r="AB166" s="200"/>
      <c r="AC166" s="200"/>
      <c r="AD166" s="200"/>
      <c r="AE166" s="200"/>
      <c r="AF166" s="200"/>
      <c r="AG166" s="200"/>
      <c r="AH166" s="209"/>
      <c r="AI166" s="200"/>
      <c r="AJ166" s="209"/>
      <c r="AK166" s="200"/>
      <c r="AL166" s="200"/>
      <c r="AM166" s="200"/>
      <c r="AN166" s="200"/>
      <c r="AO166" s="200"/>
      <c r="AP166" s="200"/>
      <c r="AQ166" s="200"/>
      <c r="AR166" s="209"/>
      <c r="AS166" s="200"/>
      <c r="AT166" s="200"/>
      <c r="AU166" s="200"/>
      <c r="AV166" s="209"/>
      <c r="AW166" s="200"/>
      <c r="AX166" s="200"/>
      <c r="AY166" s="200"/>
      <c r="AZ166" s="200"/>
      <c r="BA166" s="200"/>
      <c r="BB166" s="200"/>
      <c r="BC166" s="200"/>
      <c r="BD166" s="200"/>
      <c r="BE166" s="200"/>
      <c r="BF166" s="200"/>
      <c r="BG166" s="200"/>
      <c r="BH166" s="200"/>
      <c r="BI166" s="200"/>
      <c r="BJ166" s="200"/>
      <c r="BK166" s="200"/>
      <c r="BL166" s="200"/>
      <c r="BM166" s="200"/>
      <c r="BN166" s="200"/>
      <c r="BO166" s="200"/>
      <c r="BP166" s="200"/>
      <c r="BQ166" s="200"/>
      <c r="BR166" s="200"/>
      <c r="BS166" s="200"/>
      <c r="CX166" s="354"/>
      <c r="CY166" s="354"/>
      <c r="CZ166" s="354"/>
      <c r="DA166" s="354"/>
      <c r="DB166" s="354"/>
      <c r="DC166" s="354"/>
      <c r="DD166" s="354"/>
      <c r="DE166" s="354"/>
      <c r="DF166" s="456"/>
      <c r="DG166" s="456"/>
      <c r="DH166" s="456"/>
      <c r="DI166" s="456"/>
      <c r="DJ166" s="456"/>
      <c r="DK166" s="456"/>
      <c r="DL166" s="456"/>
    </row>
    <row r="167" spans="1:116" ht="12.75" customHeight="1" x14ac:dyDescent="0.25">
      <c r="A167" s="210"/>
      <c r="B167" s="200"/>
      <c r="C167" s="200"/>
      <c r="D167" s="200"/>
      <c r="E167" s="200"/>
      <c r="F167" s="200"/>
      <c r="G167" s="200"/>
      <c r="H167" s="200"/>
      <c r="I167" s="200"/>
      <c r="J167" s="200"/>
      <c r="K167" s="200"/>
      <c r="L167" s="200"/>
      <c r="M167" s="200"/>
      <c r="N167" s="200"/>
      <c r="O167" s="200"/>
      <c r="P167" s="200"/>
      <c r="Q167" s="200"/>
      <c r="R167" s="200"/>
      <c r="S167" s="200"/>
      <c r="T167" s="200"/>
      <c r="U167" s="200"/>
      <c r="V167" s="200"/>
      <c r="W167" s="200"/>
      <c r="X167" s="200"/>
      <c r="Y167" s="200"/>
      <c r="Z167" s="200"/>
      <c r="AA167" s="200"/>
      <c r="AB167" s="200"/>
      <c r="AC167" s="200"/>
      <c r="AD167" s="200"/>
      <c r="AE167" s="200"/>
      <c r="AF167" s="200"/>
      <c r="AG167" s="200"/>
      <c r="AH167" s="209"/>
      <c r="AI167" s="200"/>
      <c r="AJ167" s="209"/>
      <c r="AK167" s="200"/>
      <c r="AL167" s="200"/>
      <c r="AM167" s="200"/>
      <c r="AN167" s="200"/>
      <c r="AO167" s="200"/>
      <c r="AP167" s="200"/>
      <c r="AQ167" s="200"/>
      <c r="AR167" s="209"/>
      <c r="AS167" s="200"/>
      <c r="AT167" s="200"/>
      <c r="AU167" s="200"/>
      <c r="AV167" s="209"/>
      <c r="AW167" s="200"/>
      <c r="AX167" s="200"/>
      <c r="AY167" s="200"/>
      <c r="AZ167" s="200"/>
      <c r="BA167" s="200"/>
      <c r="BB167" s="200"/>
      <c r="BC167" s="200"/>
      <c r="BD167" s="200"/>
      <c r="BE167" s="200"/>
      <c r="BF167" s="200"/>
      <c r="BG167" s="200"/>
      <c r="BH167" s="200"/>
      <c r="BI167" s="200"/>
      <c r="BJ167" s="200"/>
      <c r="BK167" s="200"/>
      <c r="BL167" s="200"/>
      <c r="BM167" s="200"/>
      <c r="BN167" s="200"/>
      <c r="BO167" s="200"/>
      <c r="BP167" s="200"/>
      <c r="BQ167" s="200"/>
      <c r="BR167" s="200"/>
      <c r="BS167" s="200"/>
      <c r="CX167" s="354"/>
      <c r="CY167" s="354"/>
      <c r="CZ167" s="354"/>
      <c r="DA167" s="354"/>
      <c r="DB167" s="354"/>
      <c r="DC167" s="354"/>
      <c r="DD167" s="354"/>
      <c r="DE167" s="354"/>
      <c r="DF167" s="456"/>
      <c r="DG167" s="456"/>
      <c r="DH167" s="456"/>
      <c r="DI167" s="456"/>
      <c r="DJ167" s="456"/>
      <c r="DK167" s="456"/>
      <c r="DL167" s="456"/>
    </row>
    <row r="168" spans="1:116" ht="12.75" customHeight="1" x14ac:dyDescent="0.25">
      <c r="A168" s="210"/>
      <c r="B168" s="200"/>
      <c r="C168" s="200"/>
      <c r="D168" s="200"/>
      <c r="E168" s="200"/>
      <c r="F168" s="200"/>
      <c r="G168" s="200"/>
      <c r="H168" s="200"/>
      <c r="I168" s="200"/>
      <c r="J168" s="200"/>
      <c r="K168" s="200"/>
      <c r="L168" s="200"/>
      <c r="M168" s="200"/>
      <c r="N168" s="200"/>
      <c r="O168" s="200"/>
      <c r="P168" s="200"/>
      <c r="Q168" s="200"/>
      <c r="R168" s="200"/>
      <c r="S168" s="200"/>
      <c r="T168" s="200"/>
      <c r="U168" s="200"/>
      <c r="V168" s="200"/>
      <c r="W168" s="200"/>
      <c r="X168" s="200"/>
      <c r="Y168" s="200"/>
      <c r="Z168" s="200"/>
      <c r="AA168" s="200"/>
      <c r="AB168" s="200"/>
      <c r="AC168" s="200"/>
      <c r="AD168" s="200"/>
      <c r="AE168" s="200"/>
      <c r="AF168" s="200"/>
      <c r="AG168" s="200"/>
      <c r="AH168" s="209"/>
      <c r="AI168" s="200"/>
      <c r="AJ168" s="209"/>
      <c r="AK168" s="200"/>
      <c r="AL168" s="200"/>
      <c r="AM168" s="200"/>
      <c r="AN168" s="200"/>
      <c r="AO168" s="200"/>
      <c r="AP168" s="200"/>
      <c r="AQ168" s="200"/>
      <c r="AR168" s="209"/>
      <c r="AS168" s="200"/>
      <c r="AT168" s="200"/>
      <c r="AU168" s="200"/>
      <c r="AV168" s="209"/>
      <c r="AW168" s="200"/>
      <c r="AX168" s="200"/>
      <c r="AY168" s="200"/>
      <c r="AZ168" s="200"/>
      <c r="BA168" s="200"/>
      <c r="BB168" s="200"/>
      <c r="BC168" s="200"/>
      <c r="BD168" s="200"/>
      <c r="BE168" s="200"/>
      <c r="BF168" s="200"/>
      <c r="BG168" s="200"/>
      <c r="BH168" s="200"/>
      <c r="BI168" s="200"/>
      <c r="BJ168" s="200"/>
      <c r="BK168" s="200"/>
      <c r="BL168" s="200"/>
      <c r="BM168" s="200"/>
      <c r="BN168" s="200"/>
      <c r="BO168" s="200"/>
      <c r="BP168" s="200"/>
      <c r="BQ168" s="200"/>
      <c r="BR168" s="200"/>
      <c r="BS168" s="200"/>
      <c r="CX168" s="354"/>
      <c r="CY168" s="354"/>
      <c r="CZ168" s="354"/>
      <c r="DA168" s="354"/>
      <c r="DB168" s="354"/>
      <c r="DC168" s="354"/>
      <c r="DD168" s="354"/>
      <c r="DE168" s="354"/>
      <c r="DF168" s="456"/>
      <c r="DG168" s="456"/>
      <c r="DH168" s="456"/>
      <c r="DI168" s="456"/>
      <c r="DJ168" s="456"/>
      <c r="DK168" s="456"/>
      <c r="DL168" s="456"/>
    </row>
    <row r="169" spans="1:116" ht="12.75" customHeight="1" x14ac:dyDescent="0.25">
      <c r="A169" s="210"/>
      <c r="B169" s="200"/>
      <c r="C169" s="200"/>
      <c r="D169" s="200"/>
      <c r="E169" s="200"/>
      <c r="F169" s="200"/>
      <c r="G169" s="200"/>
      <c r="H169" s="200"/>
      <c r="I169" s="200"/>
      <c r="J169" s="200"/>
      <c r="K169" s="200"/>
      <c r="L169" s="200"/>
      <c r="M169" s="200"/>
      <c r="N169" s="200"/>
      <c r="O169" s="200"/>
      <c r="P169" s="200"/>
      <c r="Q169" s="200"/>
      <c r="R169" s="200"/>
      <c r="S169" s="200"/>
      <c r="T169" s="200"/>
      <c r="U169" s="200"/>
      <c r="V169" s="200"/>
      <c r="W169" s="200"/>
      <c r="X169" s="200"/>
      <c r="Y169" s="200"/>
      <c r="Z169" s="200"/>
      <c r="AA169" s="200"/>
      <c r="AB169" s="200"/>
      <c r="AC169" s="200"/>
      <c r="AD169" s="200"/>
      <c r="AE169" s="200"/>
      <c r="AF169" s="200"/>
      <c r="AG169" s="200"/>
      <c r="AH169" s="209"/>
      <c r="AI169" s="200"/>
      <c r="AJ169" s="209"/>
      <c r="AK169" s="200"/>
      <c r="AL169" s="200"/>
      <c r="AM169" s="200"/>
      <c r="AN169" s="200"/>
      <c r="AO169" s="200"/>
      <c r="AP169" s="200"/>
      <c r="AQ169" s="200"/>
      <c r="AR169" s="209"/>
      <c r="AS169" s="200"/>
      <c r="AT169" s="200"/>
      <c r="AU169" s="200"/>
      <c r="AV169" s="209"/>
      <c r="AW169" s="200"/>
      <c r="AX169" s="200"/>
      <c r="AY169" s="200"/>
      <c r="AZ169" s="200"/>
      <c r="BA169" s="200"/>
      <c r="BB169" s="200"/>
      <c r="BC169" s="200"/>
      <c r="BD169" s="200"/>
      <c r="BE169" s="200"/>
      <c r="BF169" s="200"/>
      <c r="BG169" s="200"/>
      <c r="BH169" s="200"/>
      <c r="BI169" s="200"/>
      <c r="BJ169" s="200"/>
      <c r="BK169" s="200"/>
      <c r="BL169" s="200"/>
      <c r="BM169" s="200"/>
      <c r="BN169" s="200"/>
      <c r="BO169" s="200"/>
      <c r="BP169" s="200"/>
      <c r="BQ169" s="200"/>
      <c r="BR169" s="200"/>
      <c r="BS169" s="200"/>
      <c r="CX169" s="354"/>
      <c r="CY169" s="354"/>
      <c r="CZ169" s="354"/>
      <c r="DA169" s="354"/>
      <c r="DB169" s="354"/>
      <c r="DC169" s="354"/>
      <c r="DD169" s="354"/>
      <c r="DE169" s="354"/>
      <c r="DF169" s="456"/>
      <c r="DG169" s="456"/>
      <c r="DH169" s="456"/>
      <c r="DI169" s="456"/>
      <c r="DJ169" s="456"/>
      <c r="DK169" s="456"/>
      <c r="DL169" s="456"/>
    </row>
    <row r="170" spans="1:116" ht="12.75" customHeight="1" x14ac:dyDescent="0.25">
      <c r="A170" s="210"/>
      <c r="B170" s="200"/>
      <c r="C170" s="200"/>
      <c r="D170" s="200"/>
      <c r="E170" s="200"/>
      <c r="F170" s="200"/>
      <c r="G170" s="200"/>
      <c r="H170" s="200"/>
      <c r="I170" s="200"/>
      <c r="J170" s="200"/>
      <c r="K170" s="200"/>
      <c r="L170" s="200"/>
      <c r="M170" s="200"/>
      <c r="N170" s="200"/>
      <c r="O170" s="200"/>
      <c r="P170" s="200"/>
      <c r="Q170" s="200"/>
      <c r="R170" s="200"/>
      <c r="S170" s="200"/>
      <c r="T170" s="200"/>
      <c r="U170" s="200"/>
      <c r="V170" s="200"/>
      <c r="W170" s="200"/>
      <c r="X170" s="200"/>
      <c r="Y170" s="200"/>
      <c r="Z170" s="200"/>
      <c r="AA170" s="200"/>
      <c r="AB170" s="200"/>
      <c r="AC170" s="200"/>
      <c r="AD170" s="200"/>
      <c r="AE170" s="200"/>
      <c r="AF170" s="200"/>
      <c r="AG170" s="200"/>
      <c r="AH170" s="209"/>
      <c r="AI170" s="200"/>
      <c r="AJ170" s="209"/>
      <c r="AK170" s="200"/>
      <c r="AL170" s="200"/>
      <c r="AM170" s="200"/>
      <c r="AN170" s="200"/>
      <c r="AO170" s="200"/>
      <c r="AP170" s="200"/>
      <c r="AQ170" s="200"/>
      <c r="AR170" s="209"/>
      <c r="AS170" s="200"/>
      <c r="AT170" s="200"/>
      <c r="AU170" s="200"/>
      <c r="AV170" s="209"/>
      <c r="AW170" s="200"/>
      <c r="AX170" s="200"/>
      <c r="AY170" s="200"/>
      <c r="AZ170" s="200"/>
      <c r="BA170" s="200"/>
      <c r="BB170" s="200"/>
      <c r="BC170" s="200"/>
      <c r="BD170" s="200"/>
      <c r="BE170" s="200"/>
      <c r="BF170" s="200"/>
      <c r="BG170" s="200"/>
      <c r="BH170" s="200"/>
      <c r="BI170" s="200"/>
      <c r="BJ170" s="200"/>
      <c r="BK170" s="200"/>
      <c r="BL170" s="200"/>
      <c r="BM170" s="200"/>
      <c r="BN170" s="200"/>
      <c r="BO170" s="200"/>
      <c r="BP170" s="200"/>
      <c r="BQ170" s="200"/>
      <c r="BR170" s="200"/>
      <c r="BS170" s="200"/>
      <c r="CX170" s="354"/>
      <c r="CY170" s="354"/>
      <c r="CZ170" s="354"/>
      <c r="DA170" s="354"/>
      <c r="DB170" s="354"/>
      <c r="DC170" s="354"/>
      <c r="DD170" s="354"/>
      <c r="DE170" s="354"/>
      <c r="DF170" s="456"/>
      <c r="DG170" s="456"/>
      <c r="DH170" s="456"/>
      <c r="DI170" s="456"/>
      <c r="DJ170" s="456"/>
      <c r="DK170" s="456"/>
      <c r="DL170" s="456"/>
    </row>
    <row r="171" spans="1:116" ht="12.75" customHeight="1" x14ac:dyDescent="0.25">
      <c r="A171" s="210"/>
      <c r="B171" s="200"/>
      <c r="C171" s="200"/>
      <c r="D171" s="200"/>
      <c r="E171" s="200"/>
      <c r="F171" s="200"/>
      <c r="G171" s="200"/>
      <c r="H171" s="200"/>
      <c r="I171" s="200"/>
      <c r="J171" s="200"/>
      <c r="K171" s="200"/>
      <c r="L171" s="200"/>
      <c r="M171" s="200"/>
      <c r="N171" s="200"/>
      <c r="O171" s="200"/>
      <c r="P171" s="200"/>
      <c r="Q171" s="200"/>
      <c r="R171" s="200"/>
      <c r="S171" s="200"/>
      <c r="T171" s="200"/>
      <c r="U171" s="200"/>
      <c r="V171" s="200"/>
      <c r="W171" s="200"/>
      <c r="X171" s="200"/>
      <c r="Y171" s="200"/>
      <c r="Z171" s="200"/>
      <c r="AA171" s="200"/>
      <c r="AB171" s="200"/>
      <c r="AC171" s="200"/>
      <c r="AD171" s="200"/>
      <c r="AE171" s="200"/>
      <c r="AF171" s="200"/>
      <c r="AG171" s="200"/>
      <c r="AH171" s="209"/>
      <c r="AI171" s="200"/>
      <c r="AJ171" s="209"/>
      <c r="AK171" s="200"/>
      <c r="AL171" s="200"/>
      <c r="AM171" s="200"/>
      <c r="AN171" s="200"/>
      <c r="AO171" s="200"/>
      <c r="AP171" s="200"/>
      <c r="AQ171" s="200"/>
      <c r="AR171" s="209"/>
      <c r="AS171" s="200"/>
      <c r="AT171" s="200"/>
      <c r="AU171" s="200"/>
      <c r="AV171" s="209"/>
      <c r="AW171" s="200"/>
      <c r="AX171" s="200"/>
      <c r="AY171" s="200"/>
      <c r="AZ171" s="200"/>
      <c r="BA171" s="200"/>
      <c r="BB171" s="200"/>
      <c r="BC171" s="200"/>
      <c r="BD171" s="200"/>
      <c r="BE171" s="200"/>
      <c r="BF171" s="200"/>
      <c r="BG171" s="200"/>
      <c r="BH171" s="200"/>
      <c r="BI171" s="200"/>
      <c r="BJ171" s="200"/>
      <c r="BK171" s="200"/>
      <c r="BL171" s="200"/>
      <c r="BM171" s="200"/>
      <c r="BN171" s="200"/>
      <c r="BO171" s="200"/>
      <c r="BP171" s="200"/>
      <c r="BQ171" s="200"/>
      <c r="BR171" s="200"/>
      <c r="BS171" s="200"/>
      <c r="CX171" s="354"/>
      <c r="CY171" s="354"/>
      <c r="CZ171" s="354"/>
      <c r="DA171" s="354"/>
      <c r="DB171" s="354"/>
      <c r="DC171" s="354"/>
      <c r="DD171" s="354"/>
      <c r="DE171" s="354"/>
      <c r="DF171" s="456"/>
      <c r="DG171" s="456"/>
      <c r="DH171" s="456"/>
      <c r="DI171" s="456"/>
      <c r="DJ171" s="456"/>
      <c r="DK171" s="456"/>
      <c r="DL171" s="456"/>
    </row>
    <row r="172" spans="1:116" ht="12.75" customHeight="1" x14ac:dyDescent="0.25">
      <c r="A172" s="210"/>
      <c r="B172" s="200"/>
      <c r="C172" s="200"/>
      <c r="D172" s="200"/>
      <c r="E172" s="200"/>
      <c r="F172" s="200"/>
      <c r="G172" s="200"/>
      <c r="H172" s="200"/>
      <c r="I172" s="200"/>
      <c r="J172" s="200"/>
      <c r="K172" s="200"/>
      <c r="L172" s="200"/>
      <c r="M172" s="200"/>
      <c r="N172" s="200"/>
      <c r="O172" s="200"/>
      <c r="P172" s="200"/>
      <c r="Q172" s="200"/>
      <c r="R172" s="200"/>
      <c r="S172" s="200"/>
      <c r="T172" s="200"/>
      <c r="U172" s="200"/>
      <c r="V172" s="200"/>
      <c r="W172" s="200"/>
      <c r="X172" s="200"/>
      <c r="Y172" s="200"/>
      <c r="Z172" s="200"/>
      <c r="AA172" s="200"/>
      <c r="AB172" s="200"/>
      <c r="AC172" s="200"/>
      <c r="AD172" s="200"/>
      <c r="AE172" s="200"/>
      <c r="AF172" s="200"/>
      <c r="AG172" s="200"/>
      <c r="AH172" s="209"/>
      <c r="AI172" s="200"/>
      <c r="AJ172" s="209"/>
      <c r="AK172" s="200"/>
      <c r="AL172" s="200"/>
      <c r="AM172" s="200"/>
      <c r="AN172" s="200"/>
      <c r="AO172" s="200"/>
      <c r="AP172" s="200"/>
      <c r="AQ172" s="200"/>
      <c r="AR172" s="209"/>
      <c r="AS172" s="200"/>
      <c r="AT172" s="200"/>
      <c r="AU172" s="200"/>
      <c r="AV172" s="209"/>
      <c r="AW172" s="200"/>
      <c r="AX172" s="200"/>
      <c r="AY172" s="200"/>
      <c r="AZ172" s="200"/>
      <c r="BA172" s="200"/>
      <c r="BB172" s="200"/>
      <c r="BC172" s="200"/>
      <c r="BD172" s="200"/>
      <c r="BE172" s="200"/>
      <c r="BF172" s="200"/>
      <c r="BG172" s="200"/>
      <c r="BH172" s="200"/>
      <c r="BI172" s="200"/>
      <c r="BJ172" s="200"/>
      <c r="BK172" s="200"/>
      <c r="BL172" s="200"/>
      <c r="BM172" s="200"/>
      <c r="BN172" s="200"/>
      <c r="BO172" s="200"/>
      <c r="BP172" s="200"/>
      <c r="BQ172" s="200"/>
      <c r="BR172" s="200"/>
      <c r="BS172" s="200"/>
      <c r="CX172" s="354"/>
      <c r="CY172" s="354"/>
      <c r="CZ172" s="354"/>
      <c r="DA172" s="354"/>
      <c r="DB172" s="354"/>
      <c r="DC172" s="354"/>
      <c r="DD172" s="354"/>
      <c r="DE172" s="354"/>
      <c r="DF172" s="456"/>
      <c r="DG172" s="456"/>
      <c r="DH172" s="456"/>
      <c r="DI172" s="456"/>
      <c r="DJ172" s="456"/>
      <c r="DK172" s="456"/>
      <c r="DL172" s="456"/>
    </row>
    <row r="173" spans="1:116" ht="12.75" customHeight="1" x14ac:dyDescent="0.25">
      <c r="A173" s="210"/>
      <c r="B173" s="200"/>
      <c r="C173" s="200"/>
      <c r="D173" s="200"/>
      <c r="E173" s="200"/>
      <c r="F173" s="200"/>
      <c r="G173" s="200"/>
      <c r="H173" s="200"/>
      <c r="I173" s="200"/>
      <c r="J173" s="200"/>
      <c r="K173" s="200"/>
      <c r="L173" s="200"/>
      <c r="M173" s="200"/>
      <c r="N173" s="200"/>
      <c r="O173" s="200"/>
      <c r="P173" s="200"/>
      <c r="Q173" s="200"/>
      <c r="R173" s="200"/>
      <c r="S173" s="200"/>
      <c r="T173" s="200"/>
      <c r="U173" s="200"/>
      <c r="V173" s="200"/>
      <c r="W173" s="200"/>
      <c r="X173" s="200"/>
      <c r="Y173" s="200"/>
      <c r="Z173" s="200"/>
      <c r="AA173" s="200"/>
      <c r="AB173" s="200"/>
      <c r="AC173" s="200"/>
      <c r="AD173" s="200"/>
      <c r="AE173" s="200"/>
      <c r="AF173" s="200"/>
      <c r="AG173" s="200"/>
      <c r="AH173" s="209"/>
      <c r="AI173" s="200"/>
      <c r="AJ173" s="209"/>
      <c r="AK173" s="200"/>
      <c r="AL173" s="200"/>
      <c r="AM173" s="200"/>
      <c r="AN173" s="200"/>
      <c r="AO173" s="200"/>
      <c r="AP173" s="200"/>
      <c r="AQ173" s="200"/>
      <c r="AR173" s="209"/>
      <c r="AS173" s="200"/>
      <c r="AT173" s="200"/>
      <c r="AU173" s="200"/>
      <c r="AV173" s="209"/>
      <c r="AW173" s="200"/>
      <c r="AX173" s="200"/>
      <c r="AY173" s="200"/>
      <c r="AZ173" s="200"/>
      <c r="BA173" s="200"/>
      <c r="BB173" s="200"/>
      <c r="BC173" s="200"/>
      <c r="BD173" s="200"/>
      <c r="BE173" s="200"/>
      <c r="BF173" s="200"/>
      <c r="BG173" s="200"/>
      <c r="BH173" s="200"/>
      <c r="BI173" s="200"/>
      <c r="BJ173" s="200"/>
      <c r="BK173" s="200"/>
      <c r="BL173" s="200"/>
      <c r="BM173" s="200"/>
      <c r="BN173" s="200"/>
      <c r="BO173" s="200"/>
      <c r="BP173" s="200"/>
      <c r="BQ173" s="200"/>
      <c r="BR173" s="200"/>
      <c r="BS173" s="200"/>
      <c r="CX173" s="354"/>
      <c r="CY173" s="354"/>
      <c r="CZ173" s="354"/>
      <c r="DA173" s="354"/>
      <c r="DB173" s="354"/>
      <c r="DC173" s="354"/>
      <c r="DD173" s="354"/>
      <c r="DE173" s="354"/>
      <c r="DF173" s="456"/>
      <c r="DG173" s="456"/>
      <c r="DH173" s="456"/>
      <c r="DI173" s="456"/>
      <c r="DJ173" s="456"/>
      <c r="DK173" s="456"/>
      <c r="DL173" s="456"/>
    </row>
    <row r="174" spans="1:116" ht="12.75" customHeight="1" x14ac:dyDescent="0.25">
      <c r="A174" s="210"/>
      <c r="B174" s="200"/>
      <c r="C174" s="200"/>
      <c r="D174" s="200"/>
      <c r="E174" s="200"/>
      <c r="F174" s="200"/>
      <c r="G174" s="200"/>
      <c r="H174" s="200"/>
      <c r="I174" s="200"/>
      <c r="J174" s="200"/>
      <c r="K174" s="200"/>
      <c r="L174" s="200"/>
      <c r="M174" s="200"/>
      <c r="N174" s="200"/>
      <c r="O174" s="200"/>
      <c r="P174" s="200"/>
      <c r="Q174" s="200"/>
      <c r="R174" s="200"/>
      <c r="S174" s="200"/>
      <c r="T174" s="200"/>
      <c r="U174" s="200"/>
      <c r="V174" s="200"/>
      <c r="W174" s="200"/>
      <c r="X174" s="200"/>
      <c r="Y174" s="200"/>
      <c r="Z174" s="200"/>
      <c r="AA174" s="200"/>
      <c r="AB174" s="200"/>
      <c r="AC174" s="200"/>
      <c r="AD174" s="200"/>
      <c r="AE174" s="200"/>
      <c r="AF174" s="200"/>
      <c r="AG174" s="200"/>
      <c r="AH174" s="209"/>
      <c r="AI174" s="200"/>
      <c r="AJ174" s="209"/>
      <c r="AK174" s="200"/>
      <c r="AL174" s="200"/>
      <c r="AM174" s="200"/>
      <c r="AN174" s="200"/>
      <c r="AO174" s="200"/>
      <c r="AP174" s="200"/>
      <c r="AQ174" s="200"/>
      <c r="AR174" s="209"/>
      <c r="AS174" s="200"/>
      <c r="AT174" s="200"/>
      <c r="AU174" s="200"/>
      <c r="AV174" s="209"/>
      <c r="AW174" s="200"/>
      <c r="AX174" s="200"/>
      <c r="AY174" s="200"/>
      <c r="AZ174" s="200"/>
      <c r="BA174" s="200"/>
      <c r="BB174" s="200"/>
      <c r="BC174" s="200"/>
      <c r="BD174" s="200"/>
      <c r="BE174" s="200"/>
      <c r="BF174" s="200"/>
      <c r="BG174" s="200"/>
      <c r="BH174" s="200"/>
      <c r="BI174" s="200"/>
      <c r="BJ174" s="200"/>
      <c r="BK174" s="200"/>
      <c r="BL174" s="200"/>
      <c r="BM174" s="200"/>
      <c r="BN174" s="200"/>
      <c r="BO174" s="200"/>
      <c r="BP174" s="200"/>
      <c r="BQ174" s="200"/>
      <c r="BR174" s="200"/>
      <c r="BS174" s="200"/>
      <c r="CX174" s="354"/>
      <c r="CY174" s="354"/>
      <c r="CZ174" s="354"/>
      <c r="DA174" s="354"/>
      <c r="DB174" s="354"/>
      <c r="DC174" s="354"/>
      <c r="DD174" s="354"/>
      <c r="DE174" s="354"/>
      <c r="DF174" s="456"/>
      <c r="DG174" s="456"/>
      <c r="DH174" s="456"/>
      <c r="DI174" s="456"/>
      <c r="DJ174" s="456"/>
      <c r="DK174" s="456"/>
      <c r="DL174" s="456"/>
    </row>
    <row r="175" spans="1:116" ht="12.75" customHeight="1" x14ac:dyDescent="0.25">
      <c r="A175" s="210"/>
      <c r="B175" s="200"/>
      <c r="C175" s="200"/>
      <c r="D175" s="200"/>
      <c r="E175" s="200"/>
      <c r="F175" s="200"/>
      <c r="G175" s="200"/>
      <c r="H175" s="200"/>
      <c r="I175" s="200"/>
      <c r="J175" s="200"/>
      <c r="K175" s="200"/>
      <c r="L175" s="200"/>
      <c r="M175" s="200"/>
      <c r="N175" s="200"/>
      <c r="O175" s="200"/>
      <c r="P175" s="200"/>
      <c r="Q175" s="200"/>
      <c r="R175" s="200"/>
      <c r="S175" s="200"/>
      <c r="T175" s="200"/>
      <c r="U175" s="200"/>
      <c r="V175" s="200"/>
      <c r="W175" s="200"/>
      <c r="X175" s="200"/>
      <c r="Y175" s="200"/>
      <c r="Z175" s="200"/>
      <c r="AA175" s="200"/>
      <c r="AB175" s="200"/>
      <c r="AC175" s="200"/>
      <c r="AD175" s="200"/>
      <c r="AE175" s="200"/>
      <c r="AF175" s="200"/>
      <c r="AG175" s="200"/>
      <c r="AH175" s="209"/>
      <c r="AI175" s="200"/>
      <c r="AJ175" s="209"/>
      <c r="AK175" s="200"/>
      <c r="AL175" s="200"/>
      <c r="AM175" s="200"/>
      <c r="AN175" s="200"/>
      <c r="AO175" s="200"/>
      <c r="AP175" s="200"/>
      <c r="AQ175" s="200"/>
      <c r="AR175" s="209"/>
      <c r="AS175" s="200"/>
      <c r="AT175" s="200"/>
      <c r="AU175" s="200"/>
      <c r="AV175" s="209"/>
      <c r="AW175" s="200"/>
      <c r="AX175" s="200"/>
      <c r="AY175" s="200"/>
      <c r="AZ175" s="200"/>
      <c r="BA175" s="200"/>
      <c r="BB175" s="200"/>
      <c r="BC175" s="200"/>
      <c r="BD175" s="200"/>
      <c r="BE175" s="200"/>
      <c r="BF175" s="200"/>
      <c r="BG175" s="200"/>
      <c r="BH175" s="200"/>
      <c r="BI175" s="200"/>
      <c r="BJ175" s="200"/>
      <c r="BK175" s="200"/>
      <c r="BL175" s="200"/>
      <c r="BM175" s="200"/>
      <c r="BN175" s="200"/>
      <c r="BO175" s="200"/>
      <c r="BP175" s="200"/>
      <c r="BQ175" s="200"/>
      <c r="BR175" s="200"/>
      <c r="BS175" s="200"/>
      <c r="CX175" s="354"/>
      <c r="CY175" s="354"/>
      <c r="CZ175" s="354"/>
      <c r="DA175" s="354"/>
      <c r="DB175" s="354"/>
      <c r="DC175" s="354"/>
      <c r="DD175" s="354"/>
      <c r="DE175" s="354"/>
      <c r="DF175" s="456"/>
      <c r="DG175" s="456"/>
      <c r="DH175" s="456"/>
      <c r="DI175" s="456"/>
      <c r="DJ175" s="456"/>
      <c r="DK175" s="456"/>
      <c r="DL175" s="456"/>
    </row>
    <row r="176" spans="1:116" ht="12.75" customHeight="1" x14ac:dyDescent="0.25">
      <c r="A176" s="210"/>
      <c r="B176" s="200"/>
      <c r="C176" s="200"/>
      <c r="D176" s="200"/>
      <c r="E176" s="200"/>
      <c r="F176" s="200"/>
      <c r="G176" s="200"/>
      <c r="H176" s="200"/>
      <c r="I176" s="200"/>
      <c r="J176" s="200"/>
      <c r="K176" s="200"/>
      <c r="L176" s="200"/>
      <c r="M176" s="200"/>
      <c r="N176" s="200"/>
      <c r="O176" s="200"/>
      <c r="P176" s="200"/>
      <c r="Q176" s="200"/>
      <c r="R176" s="200"/>
      <c r="S176" s="200"/>
      <c r="T176" s="200"/>
      <c r="U176" s="200"/>
      <c r="V176" s="200"/>
      <c r="W176" s="200"/>
      <c r="X176" s="200"/>
      <c r="Y176" s="200"/>
      <c r="Z176" s="200"/>
      <c r="AA176" s="200"/>
      <c r="AB176" s="200"/>
      <c r="AC176" s="200"/>
      <c r="AD176" s="200"/>
      <c r="AE176" s="200"/>
      <c r="AF176" s="200"/>
      <c r="AG176" s="200"/>
      <c r="AH176" s="209"/>
      <c r="AI176" s="200"/>
      <c r="AJ176" s="209"/>
      <c r="AK176" s="200"/>
      <c r="AL176" s="200"/>
      <c r="AM176" s="200"/>
      <c r="AN176" s="200"/>
      <c r="AO176" s="200"/>
      <c r="AP176" s="200"/>
      <c r="AQ176" s="200"/>
      <c r="AR176" s="209"/>
      <c r="AS176" s="200"/>
      <c r="AT176" s="200"/>
      <c r="AU176" s="200"/>
      <c r="AV176" s="209"/>
      <c r="AW176" s="200"/>
      <c r="AX176" s="200"/>
      <c r="AY176" s="200"/>
      <c r="AZ176" s="200"/>
      <c r="BA176" s="200"/>
      <c r="BB176" s="200"/>
      <c r="BC176" s="200"/>
      <c r="BD176" s="200"/>
      <c r="BE176" s="200"/>
      <c r="BF176" s="200"/>
      <c r="BG176" s="200"/>
      <c r="BH176" s="200"/>
      <c r="BI176" s="200"/>
      <c r="BJ176" s="200"/>
      <c r="BK176" s="200"/>
      <c r="BL176" s="200"/>
      <c r="BM176" s="200"/>
      <c r="BN176" s="200"/>
      <c r="BO176" s="200"/>
      <c r="BP176" s="200"/>
      <c r="BQ176" s="200"/>
      <c r="BR176" s="200"/>
      <c r="BS176" s="200"/>
      <c r="CX176" s="354"/>
      <c r="CY176" s="354"/>
      <c r="CZ176" s="354"/>
      <c r="DA176" s="354"/>
      <c r="DB176" s="354"/>
      <c r="DC176" s="354"/>
      <c r="DD176" s="354"/>
      <c r="DE176" s="354"/>
      <c r="DF176" s="456"/>
      <c r="DG176" s="456"/>
      <c r="DH176" s="456"/>
      <c r="DI176" s="456"/>
      <c r="DJ176" s="456"/>
      <c r="DK176" s="456"/>
      <c r="DL176" s="456"/>
    </row>
    <row r="177" spans="1:116" ht="12.75" customHeight="1" x14ac:dyDescent="0.25">
      <c r="A177" s="210"/>
      <c r="B177" s="200"/>
      <c r="C177" s="200"/>
      <c r="D177" s="200"/>
      <c r="E177" s="200"/>
      <c r="F177" s="200"/>
      <c r="G177" s="200"/>
      <c r="H177" s="200"/>
      <c r="I177" s="200"/>
      <c r="J177" s="200"/>
      <c r="K177" s="200"/>
      <c r="L177" s="200"/>
      <c r="M177" s="200"/>
      <c r="N177" s="200"/>
      <c r="O177" s="200"/>
      <c r="P177" s="200"/>
      <c r="Q177" s="200"/>
      <c r="R177" s="200"/>
      <c r="S177" s="200"/>
      <c r="T177" s="200"/>
      <c r="U177" s="200"/>
      <c r="V177" s="200"/>
      <c r="W177" s="200"/>
      <c r="X177" s="200"/>
      <c r="Y177" s="200"/>
      <c r="Z177" s="200"/>
      <c r="AA177" s="200"/>
      <c r="AB177" s="200"/>
      <c r="AC177" s="200"/>
      <c r="AD177" s="200"/>
      <c r="AE177" s="200"/>
      <c r="AF177" s="200"/>
      <c r="AG177" s="200"/>
      <c r="AH177" s="209"/>
      <c r="AI177" s="200"/>
      <c r="AJ177" s="209"/>
      <c r="AK177" s="200"/>
      <c r="AL177" s="200"/>
      <c r="AM177" s="200"/>
      <c r="AN177" s="200"/>
      <c r="AO177" s="200"/>
      <c r="AP177" s="200"/>
      <c r="AQ177" s="200"/>
      <c r="AR177" s="209"/>
      <c r="AS177" s="200"/>
      <c r="AT177" s="200"/>
      <c r="AU177" s="200"/>
      <c r="AV177" s="209"/>
      <c r="AW177" s="200"/>
      <c r="AX177" s="200"/>
      <c r="AY177" s="200"/>
      <c r="AZ177" s="200"/>
      <c r="BA177" s="200"/>
      <c r="BB177" s="200"/>
      <c r="BC177" s="200"/>
      <c r="BD177" s="200"/>
      <c r="BE177" s="200"/>
      <c r="BF177" s="200"/>
      <c r="BG177" s="200"/>
      <c r="BH177" s="200"/>
      <c r="BI177" s="200"/>
      <c r="BJ177" s="200"/>
      <c r="BK177" s="200"/>
      <c r="BL177" s="200"/>
      <c r="BM177" s="200"/>
      <c r="BN177" s="200"/>
      <c r="BO177" s="200"/>
      <c r="BP177" s="200"/>
      <c r="BQ177" s="200"/>
      <c r="BR177" s="200"/>
      <c r="BS177" s="200"/>
      <c r="CX177" s="354"/>
      <c r="CY177" s="354"/>
      <c r="CZ177" s="354"/>
      <c r="DA177" s="354"/>
      <c r="DB177" s="354"/>
      <c r="DC177" s="354"/>
      <c r="DD177" s="354"/>
      <c r="DE177" s="354"/>
      <c r="DF177" s="456"/>
      <c r="DG177" s="456"/>
      <c r="DH177" s="456"/>
      <c r="DI177" s="456"/>
      <c r="DJ177" s="456"/>
      <c r="DK177" s="456"/>
      <c r="DL177" s="456"/>
    </row>
    <row r="178" spans="1:116" ht="12.75" customHeight="1" x14ac:dyDescent="0.25">
      <c r="A178" s="210"/>
      <c r="B178" s="200"/>
      <c r="C178" s="200"/>
      <c r="D178" s="200"/>
      <c r="E178" s="200"/>
      <c r="F178" s="200"/>
      <c r="G178" s="200"/>
      <c r="H178" s="200"/>
      <c r="I178" s="200"/>
      <c r="J178" s="200"/>
      <c r="K178" s="200"/>
      <c r="L178" s="200"/>
      <c r="M178" s="200"/>
      <c r="N178" s="200"/>
      <c r="O178" s="200"/>
      <c r="P178" s="200"/>
      <c r="Q178" s="200"/>
      <c r="R178" s="200"/>
      <c r="S178" s="200"/>
      <c r="T178" s="200"/>
      <c r="U178" s="200"/>
      <c r="V178" s="200"/>
      <c r="W178" s="200"/>
      <c r="X178" s="200"/>
      <c r="Y178" s="200"/>
      <c r="Z178" s="200"/>
      <c r="AA178" s="200"/>
      <c r="AB178" s="200"/>
      <c r="AC178" s="200"/>
      <c r="AD178" s="200"/>
      <c r="AE178" s="200"/>
      <c r="AF178" s="200"/>
      <c r="AG178" s="200"/>
      <c r="AH178" s="209"/>
      <c r="AI178" s="200"/>
      <c r="AJ178" s="209"/>
      <c r="AK178" s="200"/>
      <c r="AL178" s="200"/>
      <c r="AM178" s="200"/>
      <c r="AN178" s="200"/>
      <c r="AO178" s="200"/>
      <c r="AP178" s="200"/>
      <c r="AQ178" s="200"/>
      <c r="AR178" s="209"/>
      <c r="AS178" s="200"/>
      <c r="AT178" s="200"/>
      <c r="AU178" s="200"/>
      <c r="AV178" s="209"/>
      <c r="AW178" s="200"/>
      <c r="AX178" s="200"/>
      <c r="AY178" s="200"/>
      <c r="AZ178" s="200"/>
      <c r="BA178" s="200"/>
      <c r="BB178" s="200"/>
      <c r="BC178" s="200"/>
      <c r="BD178" s="200"/>
      <c r="BE178" s="200"/>
      <c r="BF178" s="200"/>
      <c r="BG178" s="200"/>
      <c r="BH178" s="200"/>
      <c r="BI178" s="200"/>
      <c r="BJ178" s="200"/>
      <c r="BK178" s="200"/>
      <c r="BL178" s="200"/>
      <c r="BM178" s="200"/>
      <c r="BN178" s="200"/>
      <c r="BO178" s="200"/>
      <c r="BP178" s="200"/>
      <c r="BQ178" s="200"/>
      <c r="BR178" s="200"/>
      <c r="BS178" s="200"/>
      <c r="CX178" s="354"/>
      <c r="CY178" s="354"/>
      <c r="CZ178" s="354"/>
      <c r="DA178" s="354"/>
      <c r="DB178" s="354"/>
      <c r="DC178" s="354"/>
      <c r="DD178" s="354"/>
      <c r="DE178" s="354"/>
      <c r="DF178" s="456"/>
      <c r="DG178" s="456"/>
      <c r="DH178" s="456"/>
      <c r="DI178" s="456"/>
      <c r="DJ178" s="456"/>
      <c r="DK178" s="456"/>
      <c r="DL178" s="456"/>
    </row>
    <row r="179" spans="1:116" ht="12.75" customHeight="1" x14ac:dyDescent="0.25">
      <c r="A179" s="210"/>
      <c r="B179" s="200"/>
      <c r="C179" s="200"/>
      <c r="D179" s="200"/>
      <c r="E179" s="200"/>
      <c r="F179" s="200"/>
      <c r="G179" s="200"/>
      <c r="H179" s="200"/>
      <c r="I179" s="200"/>
      <c r="J179" s="200"/>
      <c r="K179" s="200"/>
      <c r="L179" s="200"/>
      <c r="M179" s="200"/>
      <c r="N179" s="200"/>
      <c r="O179" s="200"/>
      <c r="P179" s="200"/>
      <c r="Q179" s="200"/>
      <c r="R179" s="200"/>
      <c r="S179" s="200"/>
      <c r="T179" s="200"/>
      <c r="U179" s="200"/>
      <c r="V179" s="200"/>
      <c r="W179" s="200"/>
      <c r="X179" s="200"/>
      <c r="Y179" s="200"/>
      <c r="Z179" s="200"/>
      <c r="AA179" s="200"/>
      <c r="AB179" s="200"/>
      <c r="AC179" s="200"/>
      <c r="AD179" s="200"/>
      <c r="AE179" s="200"/>
      <c r="AF179" s="200"/>
      <c r="AG179" s="200"/>
      <c r="AH179" s="209"/>
      <c r="AI179" s="200"/>
      <c r="AJ179" s="209"/>
      <c r="AK179" s="200"/>
      <c r="AL179" s="200"/>
      <c r="AM179" s="200"/>
      <c r="AN179" s="200"/>
      <c r="AO179" s="200"/>
      <c r="AP179" s="200"/>
      <c r="AQ179" s="200"/>
      <c r="AR179" s="209"/>
      <c r="AS179" s="200"/>
      <c r="AT179" s="200"/>
      <c r="AU179" s="200"/>
      <c r="AV179" s="209"/>
      <c r="AW179" s="200"/>
      <c r="AX179" s="200"/>
      <c r="AY179" s="200"/>
      <c r="AZ179" s="200"/>
      <c r="BA179" s="200"/>
      <c r="BB179" s="200"/>
      <c r="BC179" s="200"/>
      <c r="BD179" s="200"/>
      <c r="BE179" s="200"/>
      <c r="BF179" s="200"/>
      <c r="BG179" s="200"/>
      <c r="BH179" s="200"/>
      <c r="BI179" s="200"/>
      <c r="BJ179" s="200"/>
      <c r="BK179" s="200"/>
      <c r="BL179" s="200"/>
      <c r="BM179" s="200"/>
      <c r="BN179" s="200"/>
      <c r="BO179" s="200"/>
      <c r="BP179" s="200"/>
      <c r="BQ179" s="200"/>
      <c r="BR179" s="200"/>
      <c r="BS179" s="200"/>
      <c r="CX179" s="354"/>
      <c r="CY179" s="354"/>
      <c r="CZ179" s="354"/>
      <c r="DA179" s="354"/>
      <c r="DB179" s="354"/>
      <c r="DC179" s="354"/>
      <c r="DD179" s="354"/>
      <c r="DE179" s="354"/>
      <c r="DF179" s="456"/>
      <c r="DG179" s="456"/>
      <c r="DH179" s="456"/>
      <c r="DI179" s="456"/>
      <c r="DJ179" s="456"/>
      <c r="DK179" s="456"/>
      <c r="DL179" s="456"/>
    </row>
    <row r="180" spans="1:116" ht="12.75" customHeight="1" x14ac:dyDescent="0.25">
      <c r="A180" s="210"/>
      <c r="B180" s="200"/>
      <c r="C180" s="200"/>
      <c r="D180" s="200"/>
      <c r="E180" s="200"/>
      <c r="F180" s="200"/>
      <c r="G180" s="200"/>
      <c r="H180" s="200"/>
      <c r="I180" s="200"/>
      <c r="J180" s="200"/>
      <c r="K180" s="200"/>
      <c r="L180" s="200"/>
      <c r="M180" s="200"/>
      <c r="N180" s="200"/>
      <c r="O180" s="200"/>
      <c r="P180" s="200"/>
      <c r="Q180" s="200"/>
      <c r="R180" s="200"/>
      <c r="S180" s="200"/>
      <c r="T180" s="200"/>
      <c r="U180" s="200"/>
      <c r="V180" s="200"/>
      <c r="W180" s="200"/>
      <c r="X180" s="200"/>
      <c r="Y180" s="200"/>
      <c r="Z180" s="200"/>
      <c r="AA180" s="200"/>
      <c r="AB180" s="200"/>
      <c r="AC180" s="200"/>
      <c r="AD180" s="200"/>
      <c r="AE180" s="200"/>
      <c r="AF180" s="200"/>
      <c r="AG180" s="200"/>
      <c r="AH180" s="209"/>
      <c r="AI180" s="200"/>
      <c r="AJ180" s="209"/>
      <c r="AK180" s="200"/>
      <c r="AL180" s="200"/>
      <c r="AM180" s="200"/>
      <c r="AN180" s="200"/>
      <c r="AO180" s="200"/>
      <c r="AP180" s="200"/>
      <c r="AQ180" s="200"/>
      <c r="AR180" s="209"/>
      <c r="AS180" s="200"/>
      <c r="AT180" s="200"/>
      <c r="AU180" s="200"/>
      <c r="AV180" s="209"/>
      <c r="AW180" s="200"/>
      <c r="AX180" s="200"/>
      <c r="AY180" s="200"/>
      <c r="AZ180" s="200"/>
      <c r="BA180" s="200"/>
      <c r="BB180" s="200"/>
      <c r="BC180" s="200"/>
      <c r="BD180" s="200"/>
      <c r="BE180" s="200"/>
      <c r="BF180" s="200"/>
      <c r="BG180" s="200"/>
      <c r="BH180" s="200"/>
      <c r="BI180" s="200"/>
      <c r="BJ180" s="200"/>
      <c r="BK180" s="200"/>
      <c r="BL180" s="200"/>
      <c r="BM180" s="200"/>
      <c r="BN180" s="200"/>
      <c r="BO180" s="200"/>
      <c r="BP180" s="200"/>
      <c r="BQ180" s="200"/>
      <c r="BR180" s="200"/>
      <c r="BS180" s="200"/>
      <c r="CX180" s="354"/>
      <c r="CY180" s="354"/>
      <c r="CZ180" s="354"/>
      <c r="DA180" s="354"/>
      <c r="DB180" s="354"/>
      <c r="DC180" s="354"/>
      <c r="DD180" s="354"/>
      <c r="DE180" s="354"/>
      <c r="DF180" s="456"/>
      <c r="DG180" s="456"/>
      <c r="DH180" s="456"/>
      <c r="DI180" s="456"/>
      <c r="DJ180" s="456"/>
      <c r="DK180" s="456"/>
      <c r="DL180" s="456"/>
    </row>
    <row r="181" spans="1:116" ht="12.75" customHeight="1" x14ac:dyDescent="0.25">
      <c r="A181" s="210"/>
      <c r="B181" s="200"/>
      <c r="C181" s="200"/>
      <c r="D181" s="200"/>
      <c r="E181" s="200"/>
      <c r="F181" s="200"/>
      <c r="G181" s="200"/>
      <c r="H181" s="200"/>
      <c r="I181" s="200"/>
      <c r="J181" s="200"/>
      <c r="K181" s="200"/>
      <c r="L181" s="200"/>
      <c r="M181" s="200"/>
      <c r="N181" s="200"/>
      <c r="O181" s="200"/>
      <c r="P181" s="200"/>
      <c r="Q181" s="200"/>
      <c r="R181" s="200"/>
      <c r="S181" s="200"/>
      <c r="T181" s="200"/>
      <c r="U181" s="200"/>
      <c r="V181" s="200"/>
      <c r="W181" s="200"/>
      <c r="X181" s="200"/>
      <c r="Y181" s="200"/>
      <c r="Z181" s="200"/>
      <c r="AA181" s="200"/>
      <c r="AB181" s="200"/>
      <c r="AC181" s="200"/>
      <c r="AD181" s="200"/>
      <c r="AE181" s="200"/>
      <c r="AF181" s="200"/>
      <c r="AG181" s="200"/>
      <c r="AH181" s="209"/>
      <c r="AI181" s="200"/>
      <c r="AJ181" s="209"/>
      <c r="AK181" s="200"/>
      <c r="AL181" s="200"/>
      <c r="AM181" s="200"/>
      <c r="AN181" s="200"/>
      <c r="AO181" s="200"/>
      <c r="AP181" s="200"/>
      <c r="AQ181" s="200"/>
      <c r="AR181" s="209"/>
      <c r="AS181" s="200"/>
      <c r="AT181" s="200"/>
      <c r="AU181" s="200"/>
      <c r="AV181" s="209"/>
      <c r="AW181" s="200"/>
      <c r="AX181" s="200"/>
      <c r="AY181" s="200"/>
      <c r="AZ181" s="200"/>
      <c r="BA181" s="200"/>
      <c r="BB181" s="200"/>
      <c r="BC181" s="200"/>
      <c r="BD181" s="200"/>
      <c r="BE181" s="200"/>
      <c r="BF181" s="200"/>
      <c r="BG181" s="200"/>
      <c r="BH181" s="200"/>
      <c r="BI181" s="200"/>
      <c r="BJ181" s="200"/>
      <c r="BK181" s="200"/>
      <c r="BL181" s="200"/>
      <c r="BM181" s="200"/>
      <c r="BN181" s="200"/>
      <c r="BO181" s="200"/>
      <c r="BP181" s="200"/>
      <c r="BQ181" s="200"/>
      <c r="BR181" s="200"/>
      <c r="BS181" s="200"/>
      <c r="CX181" s="354"/>
      <c r="CY181" s="354"/>
      <c r="CZ181" s="354"/>
      <c r="DA181" s="354"/>
      <c r="DB181" s="354"/>
      <c r="DC181" s="354"/>
      <c r="DD181" s="354"/>
      <c r="DE181" s="354"/>
      <c r="DF181" s="456"/>
      <c r="DG181" s="456"/>
      <c r="DH181" s="456"/>
      <c r="DI181" s="456"/>
      <c r="DJ181" s="456"/>
      <c r="DK181" s="456"/>
      <c r="DL181" s="456"/>
    </row>
    <row r="182" spans="1:116" ht="12.75" customHeight="1" x14ac:dyDescent="0.25">
      <c r="A182" s="210"/>
      <c r="B182" s="200"/>
      <c r="C182" s="200"/>
      <c r="D182" s="200"/>
      <c r="E182" s="200"/>
      <c r="F182" s="200"/>
      <c r="G182" s="200"/>
      <c r="H182" s="200"/>
      <c r="I182" s="200"/>
      <c r="J182" s="200"/>
      <c r="K182" s="200"/>
      <c r="L182" s="200"/>
      <c r="M182" s="200"/>
      <c r="N182" s="200"/>
      <c r="O182" s="200"/>
      <c r="P182" s="200"/>
      <c r="Q182" s="200"/>
      <c r="R182" s="200"/>
      <c r="S182" s="200"/>
      <c r="T182" s="200"/>
      <c r="U182" s="200"/>
      <c r="V182" s="200"/>
      <c r="W182" s="200"/>
      <c r="X182" s="200"/>
      <c r="Y182" s="200"/>
      <c r="Z182" s="200"/>
      <c r="AA182" s="200"/>
      <c r="AB182" s="200"/>
      <c r="AC182" s="200"/>
      <c r="AD182" s="200"/>
      <c r="AE182" s="200"/>
      <c r="AF182" s="200"/>
      <c r="AG182" s="200"/>
      <c r="AH182" s="209"/>
      <c r="AI182" s="200"/>
      <c r="AJ182" s="209"/>
      <c r="AK182" s="200"/>
      <c r="AL182" s="200"/>
      <c r="AM182" s="200"/>
      <c r="AN182" s="200"/>
      <c r="AO182" s="200"/>
      <c r="AP182" s="200"/>
      <c r="AQ182" s="200"/>
      <c r="AR182" s="209"/>
      <c r="AS182" s="200"/>
      <c r="AT182" s="200"/>
      <c r="AU182" s="200"/>
      <c r="AV182" s="209"/>
      <c r="AW182" s="200"/>
      <c r="AX182" s="200"/>
      <c r="AY182" s="200"/>
      <c r="AZ182" s="200"/>
      <c r="BA182" s="200"/>
      <c r="BB182" s="200"/>
      <c r="BC182" s="200"/>
      <c r="BD182" s="200"/>
      <c r="BE182" s="200"/>
      <c r="BF182" s="200"/>
      <c r="BG182" s="200"/>
      <c r="BH182" s="200"/>
      <c r="BI182" s="200"/>
      <c r="BJ182" s="200"/>
      <c r="BK182" s="200"/>
      <c r="BL182" s="200"/>
      <c r="BM182" s="200"/>
      <c r="BN182" s="200"/>
      <c r="BO182" s="200"/>
      <c r="BP182" s="200"/>
      <c r="BQ182" s="200"/>
      <c r="BR182" s="200"/>
      <c r="BS182" s="200"/>
      <c r="CX182" s="354"/>
      <c r="CY182" s="354"/>
      <c r="CZ182" s="354"/>
      <c r="DA182" s="354"/>
      <c r="DB182" s="354"/>
      <c r="DC182" s="354"/>
      <c r="DD182" s="354"/>
      <c r="DE182" s="354"/>
      <c r="DF182" s="456"/>
      <c r="DG182" s="456"/>
      <c r="DH182" s="456"/>
      <c r="DI182" s="456"/>
      <c r="DJ182" s="456"/>
      <c r="DK182" s="456"/>
      <c r="DL182" s="456"/>
    </row>
    <row r="183" spans="1:116" ht="12.75" customHeight="1" x14ac:dyDescent="0.25">
      <c r="A183" s="210"/>
      <c r="B183" s="200"/>
      <c r="C183" s="200"/>
      <c r="D183" s="200"/>
      <c r="E183" s="200"/>
      <c r="F183" s="200"/>
      <c r="G183" s="200"/>
      <c r="H183" s="200"/>
      <c r="I183" s="200"/>
      <c r="J183" s="200"/>
      <c r="K183" s="200"/>
      <c r="L183" s="200"/>
      <c r="M183" s="200"/>
      <c r="N183" s="200"/>
      <c r="O183" s="200"/>
      <c r="P183" s="200"/>
      <c r="Q183" s="200"/>
      <c r="R183" s="200"/>
      <c r="S183" s="200"/>
      <c r="T183" s="200"/>
      <c r="U183" s="200"/>
      <c r="V183" s="200"/>
      <c r="W183" s="200"/>
      <c r="X183" s="200"/>
      <c r="Y183" s="200"/>
      <c r="Z183" s="200"/>
      <c r="AA183" s="200"/>
      <c r="AB183" s="200"/>
      <c r="AC183" s="200"/>
      <c r="AD183" s="200"/>
      <c r="AE183" s="200"/>
      <c r="AF183" s="200"/>
      <c r="AG183" s="200"/>
      <c r="AH183" s="209"/>
      <c r="AI183" s="200"/>
      <c r="AJ183" s="209"/>
      <c r="AK183" s="200"/>
      <c r="AL183" s="200"/>
      <c r="AM183" s="200"/>
      <c r="AN183" s="200"/>
      <c r="AO183" s="200"/>
      <c r="AP183" s="200"/>
      <c r="AQ183" s="200"/>
      <c r="AR183" s="209"/>
      <c r="AS183" s="200"/>
      <c r="AT183" s="200"/>
      <c r="AU183" s="200"/>
      <c r="AV183" s="209"/>
      <c r="AW183" s="200"/>
      <c r="AX183" s="200"/>
      <c r="AY183" s="200"/>
      <c r="AZ183" s="200"/>
      <c r="BA183" s="200"/>
      <c r="BB183" s="200"/>
      <c r="BC183" s="200"/>
      <c r="BD183" s="200"/>
      <c r="BE183" s="200"/>
      <c r="BF183" s="200"/>
      <c r="BG183" s="200"/>
      <c r="BH183" s="200"/>
      <c r="BI183" s="200"/>
      <c r="BJ183" s="200"/>
      <c r="BK183" s="200"/>
      <c r="BL183" s="200"/>
      <c r="BM183" s="200"/>
      <c r="BN183" s="200"/>
      <c r="BO183" s="200"/>
      <c r="BP183" s="200"/>
      <c r="BQ183" s="200"/>
      <c r="BR183" s="200"/>
      <c r="BS183" s="200"/>
      <c r="CX183" s="354"/>
      <c r="CY183" s="354"/>
      <c r="CZ183" s="354"/>
      <c r="DA183" s="354"/>
      <c r="DB183" s="354"/>
      <c r="DC183" s="354"/>
      <c r="DD183" s="354"/>
      <c r="DE183" s="354"/>
      <c r="DF183" s="456"/>
      <c r="DG183" s="456"/>
      <c r="DH183" s="456"/>
      <c r="DI183" s="456"/>
      <c r="DJ183" s="456"/>
      <c r="DK183" s="456"/>
      <c r="DL183" s="456"/>
    </row>
    <row r="184" spans="1:116" ht="12.75" customHeight="1" x14ac:dyDescent="0.25">
      <c r="A184" s="210"/>
      <c r="B184" s="200"/>
      <c r="C184" s="200"/>
      <c r="D184" s="200"/>
      <c r="E184" s="200"/>
      <c r="F184" s="200"/>
      <c r="G184" s="200"/>
      <c r="H184" s="200"/>
      <c r="I184" s="200"/>
      <c r="J184" s="200"/>
      <c r="K184" s="200"/>
      <c r="L184" s="200"/>
      <c r="M184" s="200"/>
      <c r="N184" s="200"/>
      <c r="O184" s="200"/>
      <c r="P184" s="200"/>
      <c r="Q184" s="200"/>
      <c r="R184" s="200"/>
      <c r="S184" s="200"/>
      <c r="T184" s="200"/>
      <c r="U184" s="200"/>
      <c r="V184" s="200"/>
      <c r="W184" s="200"/>
      <c r="X184" s="200"/>
      <c r="Y184" s="200"/>
      <c r="Z184" s="200"/>
      <c r="AA184" s="200"/>
      <c r="AB184" s="200"/>
      <c r="AC184" s="200"/>
      <c r="AD184" s="200"/>
      <c r="AE184" s="200"/>
      <c r="AF184" s="200"/>
      <c r="AG184" s="200"/>
      <c r="AH184" s="209"/>
      <c r="AI184" s="200"/>
      <c r="AJ184" s="209"/>
      <c r="AK184" s="200"/>
      <c r="AL184" s="200"/>
      <c r="AM184" s="200"/>
      <c r="AN184" s="200"/>
      <c r="AO184" s="200"/>
      <c r="AP184" s="200"/>
      <c r="AQ184" s="200"/>
      <c r="AR184" s="209"/>
      <c r="AS184" s="200"/>
      <c r="AT184" s="200"/>
      <c r="AU184" s="200"/>
      <c r="AV184" s="209"/>
      <c r="AW184" s="200"/>
      <c r="AX184" s="200"/>
      <c r="AY184" s="200"/>
      <c r="AZ184" s="200"/>
      <c r="BA184" s="200"/>
      <c r="BB184" s="200"/>
      <c r="BC184" s="200"/>
      <c r="BD184" s="200"/>
      <c r="BE184" s="200"/>
      <c r="BF184" s="200"/>
      <c r="BG184" s="200"/>
      <c r="BH184" s="200"/>
      <c r="BI184" s="200"/>
      <c r="BJ184" s="200"/>
      <c r="BK184" s="200"/>
      <c r="BL184" s="200"/>
      <c r="BM184" s="200"/>
      <c r="BN184" s="200"/>
      <c r="BO184" s="200"/>
      <c r="BP184" s="200"/>
      <c r="BQ184" s="200"/>
      <c r="BR184" s="200"/>
      <c r="BS184" s="200"/>
      <c r="CX184" s="354"/>
      <c r="CY184" s="354"/>
      <c r="CZ184" s="354"/>
      <c r="DA184" s="354"/>
      <c r="DB184" s="354"/>
      <c r="DC184" s="354"/>
      <c r="DD184" s="354"/>
      <c r="DE184" s="354"/>
      <c r="DF184" s="456"/>
      <c r="DG184" s="456"/>
      <c r="DH184" s="456"/>
      <c r="DI184" s="456"/>
      <c r="DJ184" s="456"/>
      <c r="DK184" s="456"/>
      <c r="DL184" s="456"/>
    </row>
    <row r="185" spans="1:116" ht="12.75" customHeight="1" x14ac:dyDescent="0.25">
      <c r="A185" s="210"/>
      <c r="B185" s="200"/>
      <c r="C185" s="200"/>
      <c r="D185" s="200"/>
      <c r="E185" s="200"/>
      <c r="F185" s="200"/>
      <c r="G185" s="200"/>
      <c r="H185" s="200"/>
      <c r="I185" s="200"/>
      <c r="J185" s="200"/>
      <c r="K185" s="200"/>
      <c r="L185" s="200"/>
      <c r="M185" s="200"/>
      <c r="N185" s="200"/>
      <c r="O185" s="200"/>
      <c r="P185" s="200"/>
      <c r="Q185" s="200"/>
      <c r="R185" s="200"/>
      <c r="S185" s="200"/>
      <c r="T185" s="200"/>
      <c r="U185" s="200"/>
      <c r="V185" s="200"/>
      <c r="W185" s="200"/>
      <c r="X185" s="200"/>
      <c r="Y185" s="200"/>
      <c r="Z185" s="200"/>
      <c r="AA185" s="200"/>
      <c r="AB185" s="200"/>
      <c r="AC185" s="200"/>
      <c r="AD185" s="200"/>
      <c r="AE185" s="200"/>
      <c r="AF185" s="200"/>
      <c r="AG185" s="200"/>
      <c r="AH185" s="209"/>
      <c r="AI185" s="200"/>
      <c r="AJ185" s="209"/>
      <c r="AK185" s="200"/>
      <c r="AL185" s="200"/>
      <c r="AM185" s="200"/>
      <c r="AN185" s="200"/>
      <c r="AO185" s="200"/>
      <c r="AP185" s="200"/>
      <c r="AQ185" s="200"/>
      <c r="AR185" s="209"/>
      <c r="AS185" s="200"/>
      <c r="AT185" s="200"/>
      <c r="AU185" s="200"/>
      <c r="AV185" s="209"/>
      <c r="AW185" s="200"/>
      <c r="AX185" s="200"/>
      <c r="AY185" s="200"/>
      <c r="AZ185" s="200"/>
      <c r="BA185" s="200"/>
      <c r="BB185" s="200"/>
      <c r="BC185" s="200"/>
      <c r="BD185" s="200"/>
      <c r="BE185" s="200"/>
      <c r="BF185" s="200"/>
      <c r="BG185" s="200"/>
      <c r="BH185" s="200"/>
      <c r="BI185" s="200"/>
      <c r="BJ185" s="200"/>
      <c r="BK185" s="200"/>
      <c r="BL185" s="200"/>
      <c r="BM185" s="200"/>
      <c r="BN185" s="200"/>
      <c r="BO185" s="200"/>
      <c r="BP185" s="200"/>
      <c r="BQ185" s="200"/>
      <c r="BR185" s="200"/>
      <c r="BS185" s="200"/>
      <c r="CX185" s="354"/>
      <c r="CY185" s="354"/>
      <c r="CZ185" s="354"/>
      <c r="DA185" s="354"/>
      <c r="DB185" s="354"/>
      <c r="DC185" s="354"/>
      <c r="DD185" s="354"/>
      <c r="DE185" s="354"/>
      <c r="DF185" s="456"/>
      <c r="DG185" s="456"/>
      <c r="DH185" s="456"/>
      <c r="DI185" s="456"/>
      <c r="DJ185" s="456"/>
      <c r="DK185" s="456"/>
      <c r="DL185" s="456"/>
    </row>
    <row r="186" spans="1:116" ht="12.75" customHeight="1" x14ac:dyDescent="0.25">
      <c r="A186" s="210"/>
      <c r="B186" s="200"/>
      <c r="C186" s="200"/>
      <c r="D186" s="200"/>
      <c r="E186" s="200"/>
      <c r="F186" s="200"/>
      <c r="G186" s="200"/>
      <c r="H186" s="200"/>
      <c r="I186" s="200"/>
      <c r="J186" s="200"/>
      <c r="K186" s="200"/>
      <c r="L186" s="200"/>
      <c r="M186" s="200"/>
      <c r="N186" s="200"/>
      <c r="O186" s="200"/>
      <c r="P186" s="200"/>
      <c r="Q186" s="200"/>
      <c r="R186" s="200"/>
      <c r="S186" s="200"/>
      <c r="T186" s="200"/>
      <c r="U186" s="200"/>
      <c r="V186" s="200"/>
      <c r="W186" s="200"/>
      <c r="X186" s="200"/>
      <c r="Y186" s="200"/>
      <c r="Z186" s="200"/>
      <c r="AA186" s="200"/>
      <c r="AB186" s="200"/>
      <c r="AC186" s="200"/>
      <c r="AD186" s="200"/>
      <c r="AE186" s="200"/>
      <c r="AF186" s="200"/>
      <c r="AG186" s="200"/>
      <c r="AH186" s="209"/>
      <c r="AI186" s="200"/>
      <c r="AJ186" s="209"/>
      <c r="AK186" s="200"/>
      <c r="AL186" s="200"/>
      <c r="AM186" s="200"/>
      <c r="AN186" s="200"/>
      <c r="AO186" s="200"/>
      <c r="AP186" s="200"/>
      <c r="AQ186" s="200"/>
      <c r="AR186" s="209"/>
      <c r="AS186" s="200"/>
      <c r="AT186" s="200"/>
      <c r="AU186" s="200"/>
      <c r="AV186" s="209"/>
      <c r="AW186" s="200"/>
      <c r="AX186" s="200"/>
      <c r="AY186" s="200"/>
      <c r="AZ186" s="200"/>
      <c r="BA186" s="200"/>
      <c r="BB186" s="200"/>
      <c r="BC186" s="200"/>
      <c r="BD186" s="200"/>
      <c r="BE186" s="200"/>
      <c r="BF186" s="200"/>
      <c r="BG186" s="200"/>
      <c r="BH186" s="200"/>
      <c r="BI186" s="200"/>
      <c r="BJ186" s="200"/>
      <c r="BK186" s="200"/>
      <c r="BL186" s="200"/>
      <c r="BM186" s="200"/>
      <c r="BN186" s="200"/>
      <c r="BO186" s="200"/>
      <c r="BP186" s="200"/>
      <c r="BQ186" s="200"/>
      <c r="BR186" s="200"/>
      <c r="BS186" s="200"/>
      <c r="CX186" s="354"/>
      <c r="CY186" s="354"/>
      <c r="CZ186" s="354"/>
      <c r="DA186" s="354"/>
      <c r="DB186" s="354"/>
      <c r="DC186" s="354"/>
      <c r="DD186" s="354"/>
      <c r="DE186" s="354"/>
      <c r="DF186" s="456"/>
      <c r="DG186" s="456"/>
      <c r="DH186" s="456"/>
      <c r="DI186" s="456"/>
      <c r="DJ186" s="456"/>
      <c r="DK186" s="456"/>
      <c r="DL186" s="456"/>
    </row>
    <row r="187" spans="1:116" ht="12.75" customHeight="1" x14ac:dyDescent="0.25">
      <c r="A187" s="210"/>
      <c r="B187" s="200"/>
      <c r="C187" s="200"/>
      <c r="D187" s="200"/>
      <c r="E187" s="200"/>
      <c r="F187" s="200"/>
      <c r="G187" s="200"/>
      <c r="H187" s="200"/>
      <c r="I187" s="200"/>
      <c r="J187" s="200"/>
      <c r="K187" s="200"/>
      <c r="L187" s="200"/>
      <c r="M187" s="200"/>
      <c r="N187" s="200"/>
      <c r="O187" s="200"/>
      <c r="P187" s="200"/>
      <c r="Q187" s="200"/>
      <c r="R187" s="200"/>
      <c r="S187" s="200"/>
      <c r="T187" s="200"/>
      <c r="U187" s="200"/>
      <c r="V187" s="200"/>
      <c r="W187" s="200"/>
      <c r="X187" s="200"/>
      <c r="Y187" s="200"/>
      <c r="Z187" s="200"/>
      <c r="AA187" s="200"/>
      <c r="AB187" s="200"/>
      <c r="AC187" s="200"/>
      <c r="AD187" s="200"/>
      <c r="AE187" s="200"/>
      <c r="AF187" s="200"/>
      <c r="AG187" s="200"/>
      <c r="AH187" s="209"/>
      <c r="AI187" s="200"/>
      <c r="AJ187" s="209"/>
      <c r="AK187" s="200"/>
      <c r="AL187" s="200"/>
      <c r="AM187" s="200"/>
      <c r="AN187" s="200"/>
      <c r="AO187" s="200"/>
      <c r="AP187" s="200"/>
      <c r="AQ187" s="200"/>
      <c r="AR187" s="209"/>
      <c r="AS187" s="200"/>
      <c r="AT187" s="200"/>
      <c r="AU187" s="200"/>
      <c r="AV187" s="209"/>
      <c r="AW187" s="200"/>
      <c r="AX187" s="200"/>
      <c r="AY187" s="200"/>
      <c r="AZ187" s="200"/>
      <c r="BA187" s="200"/>
      <c r="BB187" s="200"/>
      <c r="BC187" s="200"/>
      <c r="BD187" s="200"/>
      <c r="BE187" s="200"/>
      <c r="BF187" s="200"/>
      <c r="BG187" s="200"/>
      <c r="BH187" s="200"/>
      <c r="BI187" s="200"/>
      <c r="BJ187" s="200"/>
      <c r="BK187" s="200"/>
      <c r="BL187" s="200"/>
      <c r="BM187" s="200"/>
      <c r="BN187" s="200"/>
      <c r="BO187" s="200"/>
      <c r="BP187" s="200"/>
      <c r="BQ187" s="200"/>
      <c r="BR187" s="200"/>
      <c r="BS187" s="200"/>
      <c r="CX187" s="354"/>
      <c r="CY187" s="354"/>
      <c r="CZ187" s="354"/>
      <c r="DA187" s="354"/>
      <c r="DB187" s="354"/>
      <c r="DC187" s="354"/>
      <c r="DD187" s="354"/>
      <c r="DE187" s="354"/>
      <c r="DF187" s="456"/>
      <c r="DG187" s="456"/>
      <c r="DH187" s="456"/>
      <c r="DI187" s="456"/>
      <c r="DJ187" s="456"/>
      <c r="DK187" s="456"/>
      <c r="DL187" s="456"/>
    </row>
    <row r="188" spans="1:116" ht="12.75" customHeight="1" x14ac:dyDescent="0.25">
      <c r="A188" s="210"/>
      <c r="B188" s="200"/>
      <c r="C188" s="200"/>
      <c r="D188" s="200"/>
      <c r="E188" s="200"/>
      <c r="F188" s="200"/>
      <c r="G188" s="200"/>
      <c r="H188" s="200"/>
      <c r="I188" s="200"/>
      <c r="J188" s="200"/>
      <c r="K188" s="200"/>
      <c r="L188" s="200"/>
      <c r="M188" s="200"/>
      <c r="N188" s="200"/>
      <c r="O188" s="200"/>
      <c r="P188" s="200"/>
      <c r="Q188" s="200"/>
      <c r="R188" s="200"/>
      <c r="S188" s="200"/>
      <c r="T188" s="200"/>
      <c r="U188" s="200"/>
      <c r="V188" s="200"/>
      <c r="W188" s="200"/>
      <c r="X188" s="200"/>
      <c r="Y188" s="200"/>
      <c r="Z188" s="200"/>
      <c r="AA188" s="200"/>
      <c r="AB188" s="200"/>
      <c r="AC188" s="200"/>
      <c r="AD188" s="200"/>
      <c r="AE188" s="200"/>
      <c r="AF188" s="200"/>
      <c r="AG188" s="200"/>
      <c r="AH188" s="209"/>
      <c r="AI188" s="200"/>
      <c r="AJ188" s="209"/>
      <c r="AK188" s="200"/>
      <c r="AL188" s="200"/>
      <c r="AM188" s="200"/>
      <c r="AN188" s="200"/>
      <c r="AO188" s="200"/>
      <c r="AP188" s="200"/>
      <c r="AQ188" s="200"/>
      <c r="AR188" s="209"/>
      <c r="AS188" s="200"/>
      <c r="AT188" s="200"/>
      <c r="AU188" s="200"/>
      <c r="AV188" s="209"/>
      <c r="AW188" s="200"/>
      <c r="AX188" s="200"/>
      <c r="AY188" s="200"/>
      <c r="AZ188" s="200"/>
      <c r="BA188" s="200"/>
      <c r="BB188" s="200"/>
      <c r="BC188" s="200"/>
      <c r="BD188" s="200"/>
      <c r="BE188" s="200"/>
      <c r="BF188" s="200"/>
      <c r="BG188" s="200"/>
      <c r="BH188" s="200"/>
      <c r="BI188" s="200"/>
      <c r="BJ188" s="200"/>
      <c r="BK188" s="200"/>
      <c r="BL188" s="200"/>
      <c r="BM188" s="200"/>
      <c r="BN188" s="200"/>
      <c r="BO188" s="200"/>
      <c r="BP188" s="200"/>
      <c r="BQ188" s="200"/>
      <c r="BR188" s="200"/>
      <c r="BS188" s="200"/>
      <c r="CX188" s="354"/>
      <c r="CY188" s="354"/>
      <c r="CZ188" s="354"/>
      <c r="DA188" s="354"/>
      <c r="DB188" s="354"/>
      <c r="DC188" s="354"/>
      <c r="DD188" s="354"/>
      <c r="DE188" s="354"/>
      <c r="DF188" s="456"/>
      <c r="DG188" s="456"/>
      <c r="DH188" s="456"/>
      <c r="DI188" s="456"/>
      <c r="DJ188" s="456"/>
      <c r="DK188" s="456"/>
      <c r="DL188" s="456"/>
    </row>
    <row r="189" spans="1:116" ht="12.75" customHeight="1" x14ac:dyDescent="0.25">
      <c r="A189" s="210"/>
      <c r="B189" s="200"/>
      <c r="C189" s="200"/>
      <c r="D189" s="200"/>
      <c r="E189" s="200"/>
      <c r="F189" s="200"/>
      <c r="G189" s="200"/>
      <c r="H189" s="200"/>
      <c r="I189" s="200"/>
      <c r="J189" s="200"/>
      <c r="K189" s="200"/>
      <c r="L189" s="200"/>
      <c r="M189" s="200"/>
      <c r="N189" s="200"/>
      <c r="O189" s="200"/>
      <c r="P189" s="200"/>
      <c r="Q189" s="200"/>
      <c r="R189" s="200"/>
      <c r="S189" s="200"/>
      <c r="T189" s="200"/>
      <c r="U189" s="200"/>
      <c r="V189" s="200"/>
      <c r="W189" s="200"/>
      <c r="X189" s="200"/>
      <c r="Y189" s="200"/>
      <c r="Z189" s="200"/>
      <c r="AA189" s="200"/>
      <c r="AB189" s="200"/>
      <c r="AC189" s="200"/>
      <c r="AD189" s="200"/>
      <c r="AE189" s="200"/>
      <c r="AF189" s="200"/>
      <c r="AG189" s="200"/>
      <c r="AH189" s="209"/>
      <c r="AI189" s="200"/>
      <c r="AJ189" s="209"/>
      <c r="AK189" s="200"/>
      <c r="AL189" s="200"/>
      <c r="AM189" s="200"/>
      <c r="AN189" s="200"/>
      <c r="AO189" s="200"/>
      <c r="AP189" s="200"/>
      <c r="AQ189" s="200"/>
      <c r="AR189" s="209"/>
      <c r="AS189" s="200"/>
      <c r="AT189" s="200"/>
      <c r="AU189" s="200"/>
      <c r="AV189" s="209"/>
      <c r="AW189" s="200"/>
      <c r="AX189" s="200"/>
      <c r="AY189" s="200"/>
      <c r="AZ189" s="200"/>
      <c r="BA189" s="200"/>
      <c r="BB189" s="200"/>
      <c r="BC189" s="200"/>
      <c r="BD189" s="200"/>
      <c r="BE189" s="200"/>
      <c r="BF189" s="200"/>
      <c r="BG189" s="200"/>
      <c r="BH189" s="200"/>
      <c r="BI189" s="200"/>
      <c r="BJ189" s="200"/>
      <c r="BK189" s="200"/>
      <c r="BL189" s="200"/>
      <c r="BM189" s="200"/>
      <c r="BN189" s="200"/>
      <c r="BO189" s="200"/>
      <c r="BP189" s="200"/>
      <c r="BQ189" s="200"/>
      <c r="BR189" s="200"/>
      <c r="BS189" s="200"/>
      <c r="CX189" s="354"/>
      <c r="CY189" s="354"/>
      <c r="CZ189" s="354"/>
      <c r="DA189" s="354"/>
      <c r="DB189" s="354"/>
      <c r="DC189" s="354"/>
      <c r="DD189" s="354"/>
      <c r="DE189" s="354"/>
      <c r="DF189" s="456"/>
      <c r="DG189" s="456"/>
      <c r="DH189" s="456"/>
      <c r="DI189" s="456"/>
      <c r="DJ189" s="456"/>
      <c r="DK189" s="456"/>
      <c r="DL189" s="456"/>
    </row>
    <row r="190" spans="1:116" ht="12.75" customHeight="1" x14ac:dyDescent="0.25">
      <c r="A190" s="210"/>
      <c r="B190" s="200"/>
      <c r="C190" s="200"/>
      <c r="D190" s="200"/>
      <c r="E190" s="200"/>
      <c r="F190" s="200"/>
      <c r="G190" s="200"/>
      <c r="H190" s="200"/>
      <c r="I190" s="200"/>
      <c r="J190" s="200"/>
      <c r="K190" s="200"/>
      <c r="L190" s="200"/>
      <c r="M190" s="200"/>
      <c r="N190" s="200"/>
      <c r="O190" s="200"/>
      <c r="P190" s="200"/>
      <c r="Q190" s="200"/>
      <c r="R190" s="200"/>
      <c r="S190" s="200"/>
      <c r="T190" s="200"/>
      <c r="U190" s="200"/>
      <c r="V190" s="200"/>
      <c r="W190" s="200"/>
      <c r="X190" s="200"/>
      <c r="Y190" s="200"/>
      <c r="Z190" s="200"/>
      <c r="AA190" s="200"/>
      <c r="AB190" s="200"/>
      <c r="AC190" s="200"/>
      <c r="AD190" s="200"/>
      <c r="AE190" s="200"/>
      <c r="AF190" s="200"/>
      <c r="AG190" s="200"/>
      <c r="AH190" s="209"/>
      <c r="AI190" s="200"/>
      <c r="AJ190" s="209"/>
      <c r="AK190" s="200"/>
      <c r="AL190" s="200"/>
      <c r="AM190" s="200"/>
      <c r="AN190" s="200"/>
      <c r="AO190" s="200"/>
      <c r="AP190" s="200"/>
      <c r="AQ190" s="200"/>
      <c r="AR190" s="209"/>
      <c r="AS190" s="200"/>
      <c r="AT190" s="200"/>
      <c r="AU190" s="200"/>
      <c r="AV190" s="209"/>
      <c r="AW190" s="200"/>
      <c r="AX190" s="200"/>
      <c r="AY190" s="200"/>
      <c r="AZ190" s="200"/>
      <c r="BA190" s="200"/>
      <c r="BB190" s="200"/>
      <c r="BC190" s="200"/>
      <c r="BD190" s="200"/>
      <c r="BE190" s="200"/>
      <c r="BF190" s="200"/>
      <c r="BG190" s="200"/>
      <c r="BH190" s="200"/>
      <c r="BI190" s="200"/>
      <c r="BJ190" s="200"/>
      <c r="BK190" s="200"/>
      <c r="BL190" s="200"/>
      <c r="BM190" s="200"/>
      <c r="BN190" s="200"/>
      <c r="BO190" s="200"/>
      <c r="BP190" s="200"/>
      <c r="BQ190" s="200"/>
      <c r="BR190" s="200"/>
      <c r="BS190" s="200"/>
      <c r="CX190" s="354"/>
      <c r="CY190" s="354"/>
      <c r="CZ190" s="354"/>
      <c r="DA190" s="354"/>
      <c r="DB190" s="354"/>
      <c r="DC190" s="354"/>
      <c r="DD190" s="354"/>
      <c r="DE190" s="354"/>
      <c r="DF190" s="456"/>
      <c r="DG190" s="456"/>
      <c r="DH190" s="456"/>
      <c r="DI190" s="456"/>
      <c r="DJ190" s="456"/>
      <c r="DK190" s="456"/>
      <c r="DL190" s="456"/>
    </row>
    <row r="191" spans="1:116" ht="12.75" customHeight="1" x14ac:dyDescent="0.25">
      <c r="A191" s="210"/>
      <c r="B191" s="200"/>
      <c r="C191" s="200"/>
      <c r="D191" s="200"/>
      <c r="E191" s="200"/>
      <c r="F191" s="200"/>
      <c r="G191" s="200"/>
      <c r="H191" s="200"/>
      <c r="I191" s="200"/>
      <c r="J191" s="200"/>
      <c r="K191" s="200"/>
      <c r="L191" s="200"/>
      <c r="M191" s="200"/>
      <c r="N191" s="200"/>
      <c r="O191" s="200"/>
      <c r="P191" s="200"/>
      <c r="Q191" s="200"/>
      <c r="R191" s="200"/>
      <c r="S191" s="200"/>
      <c r="T191" s="200"/>
      <c r="U191" s="200"/>
      <c r="V191" s="200"/>
      <c r="W191" s="200"/>
      <c r="X191" s="200"/>
      <c r="Y191" s="200"/>
      <c r="Z191" s="200"/>
      <c r="AA191" s="200"/>
      <c r="AB191" s="200"/>
      <c r="AC191" s="200"/>
      <c r="AD191" s="200"/>
      <c r="AE191" s="200"/>
      <c r="AF191" s="200"/>
      <c r="AG191" s="200"/>
      <c r="AH191" s="209"/>
      <c r="AI191" s="200"/>
      <c r="AJ191" s="209"/>
      <c r="AK191" s="200"/>
      <c r="AL191" s="200"/>
      <c r="AM191" s="200"/>
      <c r="AN191" s="200"/>
      <c r="AO191" s="200"/>
      <c r="AP191" s="200"/>
      <c r="AQ191" s="200"/>
      <c r="AR191" s="209"/>
      <c r="AS191" s="200"/>
      <c r="AT191" s="200"/>
      <c r="AU191" s="200"/>
      <c r="AV191" s="209"/>
      <c r="AW191" s="200"/>
      <c r="AX191" s="200"/>
      <c r="AY191" s="200"/>
      <c r="AZ191" s="200"/>
      <c r="BA191" s="200"/>
      <c r="BB191" s="200"/>
      <c r="BC191" s="200"/>
      <c r="BD191" s="200"/>
      <c r="BE191" s="200"/>
      <c r="BF191" s="200"/>
      <c r="BG191" s="200"/>
      <c r="BH191" s="200"/>
      <c r="BI191" s="200"/>
      <c r="BJ191" s="200"/>
      <c r="BK191" s="200"/>
      <c r="BL191" s="200"/>
      <c r="BM191" s="200"/>
      <c r="BN191" s="200"/>
      <c r="BO191" s="200"/>
      <c r="BP191" s="200"/>
      <c r="BQ191" s="200"/>
      <c r="BR191" s="200"/>
      <c r="BS191" s="200"/>
      <c r="CX191" s="354"/>
      <c r="CY191" s="354"/>
      <c r="CZ191" s="354"/>
      <c r="DA191" s="354"/>
      <c r="DB191" s="354"/>
      <c r="DC191" s="354"/>
      <c r="DD191" s="354"/>
      <c r="DE191" s="354"/>
      <c r="DF191" s="456"/>
      <c r="DG191" s="456"/>
      <c r="DH191" s="456"/>
      <c r="DI191" s="456"/>
      <c r="DJ191" s="456"/>
      <c r="DK191" s="456"/>
      <c r="DL191" s="456"/>
    </row>
    <row r="192" spans="1:116" ht="12.75" customHeight="1" x14ac:dyDescent="0.25">
      <c r="A192" s="210"/>
      <c r="B192" s="200"/>
      <c r="C192" s="200"/>
      <c r="D192" s="200"/>
      <c r="E192" s="200"/>
      <c r="F192" s="200"/>
      <c r="G192" s="200"/>
      <c r="H192" s="200"/>
      <c r="I192" s="200"/>
      <c r="J192" s="200"/>
      <c r="K192" s="200"/>
      <c r="L192" s="200"/>
      <c r="M192" s="200"/>
      <c r="N192" s="200"/>
      <c r="O192" s="200"/>
      <c r="P192" s="200"/>
      <c r="Q192" s="200"/>
      <c r="R192" s="200"/>
      <c r="S192" s="200"/>
      <c r="T192" s="200"/>
      <c r="U192" s="200"/>
      <c r="V192" s="200"/>
      <c r="W192" s="200"/>
      <c r="X192" s="200"/>
      <c r="Y192" s="200"/>
      <c r="Z192" s="200"/>
      <c r="AA192" s="200"/>
      <c r="AB192" s="200"/>
      <c r="AC192" s="200"/>
      <c r="AD192" s="200"/>
      <c r="AE192" s="200"/>
      <c r="AF192" s="200"/>
      <c r="AG192" s="200"/>
      <c r="AH192" s="209"/>
      <c r="AI192" s="200"/>
      <c r="AJ192" s="209"/>
      <c r="AK192" s="200"/>
      <c r="AL192" s="200"/>
      <c r="AM192" s="200"/>
      <c r="AN192" s="200"/>
      <c r="AO192" s="200"/>
      <c r="AP192" s="200"/>
      <c r="AQ192" s="200"/>
      <c r="AR192" s="209"/>
      <c r="AS192" s="200"/>
      <c r="AT192" s="200"/>
      <c r="AU192" s="200"/>
      <c r="AV192" s="209"/>
      <c r="AW192" s="200"/>
      <c r="AX192" s="200"/>
      <c r="AY192" s="200"/>
      <c r="AZ192" s="200"/>
      <c r="BA192" s="200"/>
      <c r="BB192" s="200"/>
      <c r="BC192" s="200"/>
      <c r="BD192" s="200"/>
      <c r="BE192" s="200"/>
      <c r="BF192" s="200"/>
      <c r="BG192" s="200"/>
      <c r="BH192" s="200"/>
      <c r="BI192" s="200"/>
      <c r="BJ192" s="200"/>
      <c r="BK192" s="200"/>
      <c r="BL192" s="200"/>
      <c r="BM192" s="200"/>
      <c r="BN192" s="200"/>
      <c r="BO192" s="200"/>
      <c r="BP192" s="200"/>
      <c r="BQ192" s="200"/>
      <c r="BR192" s="200"/>
      <c r="BS192" s="200"/>
      <c r="CX192" s="354"/>
      <c r="CY192" s="354"/>
      <c r="CZ192" s="354"/>
      <c r="DA192" s="354"/>
      <c r="DB192" s="354"/>
      <c r="DC192" s="354"/>
      <c r="DD192" s="354"/>
      <c r="DE192" s="354"/>
      <c r="DF192" s="456"/>
      <c r="DG192" s="456"/>
      <c r="DH192" s="456"/>
      <c r="DI192" s="456"/>
      <c r="DJ192" s="456"/>
      <c r="DK192" s="456"/>
      <c r="DL192" s="456"/>
    </row>
    <row r="193" spans="1:116" ht="12.75" customHeight="1" x14ac:dyDescent="0.25">
      <c r="A193" s="210"/>
      <c r="B193" s="200"/>
      <c r="C193" s="200"/>
      <c r="D193" s="200"/>
      <c r="E193" s="200"/>
      <c r="F193" s="200"/>
      <c r="G193" s="200"/>
      <c r="H193" s="200"/>
      <c r="I193" s="200"/>
      <c r="J193" s="200"/>
      <c r="K193" s="200"/>
      <c r="L193" s="200"/>
      <c r="M193" s="200"/>
      <c r="N193" s="200"/>
      <c r="O193" s="200"/>
      <c r="P193" s="200"/>
      <c r="Q193" s="200"/>
      <c r="R193" s="200"/>
      <c r="S193" s="200"/>
      <c r="T193" s="200"/>
      <c r="U193" s="200"/>
      <c r="V193" s="200"/>
      <c r="W193" s="200"/>
      <c r="X193" s="200"/>
      <c r="Y193" s="200"/>
      <c r="Z193" s="200"/>
      <c r="AA193" s="200"/>
      <c r="AB193" s="200"/>
      <c r="AC193" s="200"/>
      <c r="AD193" s="200"/>
      <c r="AE193" s="200"/>
      <c r="AF193" s="200"/>
      <c r="AG193" s="200"/>
      <c r="AH193" s="209"/>
      <c r="AI193" s="200"/>
      <c r="AJ193" s="209"/>
      <c r="AK193" s="200"/>
      <c r="AL193" s="200"/>
      <c r="AM193" s="200"/>
      <c r="AN193" s="200"/>
      <c r="AO193" s="200"/>
      <c r="AP193" s="200"/>
      <c r="AQ193" s="200"/>
      <c r="AR193" s="209"/>
      <c r="AS193" s="200"/>
      <c r="AT193" s="200"/>
      <c r="AU193" s="200"/>
      <c r="AV193" s="209"/>
      <c r="AW193" s="200"/>
      <c r="AX193" s="200"/>
      <c r="AY193" s="200"/>
      <c r="AZ193" s="200"/>
      <c r="BA193" s="200"/>
      <c r="BB193" s="200"/>
      <c r="BC193" s="200"/>
      <c r="BD193" s="200"/>
      <c r="BE193" s="200"/>
      <c r="BF193" s="200"/>
      <c r="BG193" s="200"/>
      <c r="BH193" s="200"/>
      <c r="BI193" s="200"/>
      <c r="BJ193" s="200"/>
      <c r="BK193" s="200"/>
      <c r="BL193" s="200"/>
      <c r="BM193" s="200"/>
      <c r="BN193" s="200"/>
      <c r="BO193" s="200"/>
      <c r="BP193" s="200"/>
      <c r="BQ193" s="200"/>
      <c r="BR193" s="200"/>
      <c r="BS193" s="200"/>
      <c r="CX193" s="354"/>
      <c r="CY193" s="354"/>
      <c r="CZ193" s="354"/>
      <c r="DA193" s="354"/>
      <c r="DB193" s="354"/>
      <c r="DC193" s="354"/>
      <c r="DD193" s="354"/>
      <c r="DE193" s="354"/>
      <c r="DF193" s="456"/>
      <c r="DG193" s="456"/>
      <c r="DH193" s="456"/>
      <c r="DI193" s="456"/>
      <c r="DJ193" s="456"/>
      <c r="DK193" s="456"/>
      <c r="DL193" s="456"/>
    </row>
    <row r="194" spans="1:116" ht="12.75" customHeight="1" x14ac:dyDescent="0.25">
      <c r="A194" s="210"/>
      <c r="B194" s="200"/>
      <c r="C194" s="200"/>
      <c r="D194" s="200"/>
      <c r="E194" s="200"/>
      <c r="F194" s="200"/>
      <c r="G194" s="200"/>
      <c r="H194" s="200"/>
      <c r="I194" s="200"/>
      <c r="J194" s="200"/>
      <c r="K194" s="200"/>
      <c r="L194" s="200"/>
      <c r="M194" s="200"/>
      <c r="N194" s="200"/>
      <c r="O194" s="200"/>
      <c r="P194" s="200"/>
      <c r="Q194" s="200"/>
      <c r="R194" s="200"/>
      <c r="S194" s="200"/>
      <c r="T194" s="200"/>
      <c r="U194" s="200"/>
      <c r="V194" s="200"/>
      <c r="W194" s="200"/>
      <c r="X194" s="200"/>
      <c r="Y194" s="200"/>
      <c r="Z194" s="200"/>
      <c r="AA194" s="200"/>
      <c r="AB194" s="200"/>
      <c r="AC194" s="200"/>
      <c r="AD194" s="200"/>
      <c r="AE194" s="200"/>
      <c r="AF194" s="200"/>
      <c r="AG194" s="200"/>
      <c r="AH194" s="209"/>
      <c r="AI194" s="200"/>
      <c r="AJ194" s="209"/>
      <c r="AK194" s="200"/>
      <c r="AL194" s="200"/>
      <c r="AM194" s="200"/>
      <c r="AN194" s="200"/>
      <c r="AO194" s="200"/>
      <c r="AP194" s="200"/>
      <c r="AQ194" s="200"/>
      <c r="AR194" s="209"/>
      <c r="AS194" s="200"/>
      <c r="AT194" s="200"/>
      <c r="AU194" s="200"/>
      <c r="AV194" s="209"/>
      <c r="AW194" s="200"/>
      <c r="AX194" s="200"/>
      <c r="AY194" s="200"/>
      <c r="AZ194" s="200"/>
      <c r="BA194" s="200"/>
      <c r="BB194" s="200"/>
      <c r="BC194" s="200"/>
      <c r="BD194" s="200"/>
      <c r="BE194" s="200"/>
      <c r="BF194" s="200"/>
      <c r="BG194" s="200"/>
      <c r="BH194" s="200"/>
      <c r="BI194" s="200"/>
      <c r="BJ194" s="200"/>
      <c r="BK194" s="200"/>
      <c r="BL194" s="200"/>
      <c r="BM194" s="200"/>
      <c r="BN194" s="200"/>
      <c r="BO194" s="200"/>
      <c r="BP194" s="200"/>
      <c r="BQ194" s="200"/>
      <c r="BR194" s="200"/>
      <c r="BS194" s="200"/>
      <c r="CX194" s="354"/>
      <c r="CY194" s="354"/>
      <c r="CZ194" s="354"/>
      <c r="DA194" s="354"/>
      <c r="DB194" s="354"/>
      <c r="DC194" s="354"/>
      <c r="DD194" s="354"/>
      <c r="DE194" s="354"/>
      <c r="DF194" s="456"/>
      <c r="DG194" s="456"/>
      <c r="DH194" s="456"/>
      <c r="DI194" s="456"/>
      <c r="DJ194" s="456"/>
      <c r="DK194" s="456"/>
      <c r="DL194" s="456"/>
    </row>
    <row r="195" spans="1:116" ht="12.75" customHeight="1" x14ac:dyDescent="0.25">
      <c r="A195" s="210"/>
      <c r="B195" s="200"/>
      <c r="C195" s="200"/>
      <c r="D195" s="200"/>
      <c r="E195" s="200"/>
      <c r="F195" s="200"/>
      <c r="G195" s="200"/>
      <c r="H195" s="200"/>
      <c r="I195" s="200"/>
      <c r="J195" s="200"/>
      <c r="K195" s="200"/>
      <c r="L195" s="200"/>
      <c r="M195" s="200"/>
      <c r="N195" s="200"/>
      <c r="O195" s="200"/>
      <c r="P195" s="200"/>
      <c r="Q195" s="200"/>
      <c r="R195" s="200"/>
      <c r="S195" s="200"/>
      <c r="T195" s="200"/>
      <c r="U195" s="200"/>
      <c r="V195" s="200"/>
      <c r="W195" s="200"/>
      <c r="X195" s="200"/>
      <c r="Y195" s="200"/>
      <c r="Z195" s="200"/>
      <c r="AA195" s="200"/>
      <c r="AB195" s="200"/>
      <c r="AC195" s="200"/>
      <c r="AD195" s="200"/>
      <c r="AE195" s="200"/>
      <c r="AF195" s="200"/>
      <c r="AG195" s="200"/>
      <c r="AH195" s="209"/>
      <c r="AI195" s="200"/>
      <c r="AJ195" s="209"/>
      <c r="AK195" s="200"/>
      <c r="AL195" s="200"/>
      <c r="AM195" s="200"/>
      <c r="AN195" s="200"/>
      <c r="AO195" s="200"/>
      <c r="AP195" s="200"/>
      <c r="AQ195" s="200"/>
      <c r="AR195" s="209"/>
      <c r="AS195" s="200"/>
      <c r="AT195" s="200"/>
      <c r="AU195" s="200"/>
      <c r="AV195" s="209"/>
      <c r="AW195" s="200"/>
      <c r="AX195" s="200"/>
      <c r="AY195" s="200"/>
      <c r="AZ195" s="200"/>
      <c r="BA195" s="200"/>
      <c r="BB195" s="200"/>
      <c r="BC195" s="200"/>
      <c r="BD195" s="200"/>
      <c r="BE195" s="200"/>
      <c r="BF195" s="200"/>
      <c r="BG195" s="200"/>
      <c r="BH195" s="200"/>
      <c r="BI195" s="200"/>
      <c r="BJ195" s="200"/>
      <c r="BK195" s="200"/>
      <c r="BL195" s="200"/>
      <c r="BM195" s="200"/>
      <c r="BN195" s="200"/>
      <c r="BO195" s="200"/>
      <c r="BP195" s="200"/>
      <c r="BQ195" s="200"/>
      <c r="BR195" s="200"/>
      <c r="BS195" s="200"/>
      <c r="CX195" s="354"/>
      <c r="CY195" s="354"/>
      <c r="CZ195" s="354"/>
      <c r="DA195" s="354"/>
      <c r="DB195" s="354"/>
      <c r="DC195" s="354"/>
      <c r="DD195" s="354"/>
      <c r="DE195" s="354"/>
      <c r="DF195" s="456"/>
      <c r="DG195" s="456"/>
      <c r="DH195" s="456"/>
      <c r="DI195" s="456"/>
      <c r="DJ195" s="456"/>
      <c r="DK195" s="456"/>
      <c r="DL195" s="456"/>
    </row>
    <row r="196" spans="1:116" ht="12.75" customHeight="1" x14ac:dyDescent="0.25">
      <c r="A196" s="210"/>
      <c r="B196" s="200"/>
      <c r="C196" s="200"/>
      <c r="D196" s="200"/>
      <c r="E196" s="200"/>
      <c r="F196" s="200"/>
      <c r="G196" s="200"/>
      <c r="H196" s="200"/>
      <c r="I196" s="200"/>
      <c r="J196" s="200"/>
      <c r="K196" s="200"/>
      <c r="L196" s="200"/>
      <c r="M196" s="200"/>
      <c r="N196" s="200"/>
      <c r="O196" s="200"/>
      <c r="P196" s="200"/>
      <c r="Q196" s="200"/>
      <c r="R196" s="200"/>
      <c r="S196" s="200"/>
      <c r="T196" s="200"/>
      <c r="U196" s="200"/>
      <c r="V196" s="200"/>
      <c r="W196" s="200"/>
      <c r="X196" s="200"/>
      <c r="Y196" s="200"/>
      <c r="Z196" s="200"/>
      <c r="AA196" s="200"/>
      <c r="AB196" s="200"/>
      <c r="AC196" s="200"/>
      <c r="AD196" s="200"/>
      <c r="AE196" s="200"/>
      <c r="AF196" s="200"/>
      <c r="AG196" s="200"/>
      <c r="AH196" s="209"/>
      <c r="AI196" s="200"/>
      <c r="AJ196" s="209"/>
      <c r="AK196" s="200"/>
      <c r="AL196" s="200"/>
      <c r="AM196" s="200"/>
      <c r="AN196" s="200"/>
      <c r="AO196" s="200"/>
      <c r="AP196" s="200"/>
      <c r="AQ196" s="200"/>
      <c r="AR196" s="209"/>
      <c r="AS196" s="200"/>
      <c r="AT196" s="200"/>
      <c r="AU196" s="200"/>
      <c r="AV196" s="209"/>
      <c r="AW196" s="200"/>
      <c r="AX196" s="200"/>
      <c r="AY196" s="200"/>
      <c r="AZ196" s="200"/>
      <c r="BA196" s="200"/>
      <c r="BB196" s="200"/>
      <c r="BC196" s="200"/>
      <c r="BD196" s="200"/>
      <c r="BE196" s="200"/>
      <c r="BF196" s="200"/>
      <c r="BG196" s="200"/>
      <c r="BH196" s="200"/>
      <c r="BI196" s="200"/>
      <c r="BJ196" s="200"/>
      <c r="BK196" s="200"/>
      <c r="BL196" s="200"/>
      <c r="BM196" s="200"/>
      <c r="BN196" s="200"/>
      <c r="BO196" s="200"/>
      <c r="BP196" s="200"/>
      <c r="BQ196" s="200"/>
      <c r="BR196" s="200"/>
      <c r="BS196" s="200"/>
      <c r="CX196" s="354"/>
      <c r="CY196" s="354"/>
      <c r="CZ196" s="354"/>
      <c r="DA196" s="354"/>
      <c r="DB196" s="354"/>
      <c r="DC196" s="354"/>
      <c r="DD196" s="354"/>
      <c r="DE196" s="354"/>
      <c r="DF196" s="456"/>
      <c r="DG196" s="456"/>
      <c r="DH196" s="456"/>
      <c r="DI196" s="456"/>
      <c r="DJ196" s="456"/>
      <c r="DK196" s="456"/>
      <c r="DL196" s="456"/>
    </row>
    <row r="197" spans="1:116" ht="12.75" customHeight="1" x14ac:dyDescent="0.25">
      <c r="A197" s="210"/>
      <c r="B197" s="200"/>
      <c r="C197" s="200"/>
      <c r="D197" s="200"/>
      <c r="E197" s="200"/>
      <c r="F197" s="200"/>
      <c r="G197" s="200"/>
      <c r="H197" s="200"/>
      <c r="I197" s="200"/>
      <c r="J197" s="200"/>
      <c r="K197" s="200"/>
      <c r="L197" s="200"/>
      <c r="M197" s="200"/>
      <c r="N197" s="200"/>
      <c r="O197" s="200"/>
      <c r="P197" s="200"/>
      <c r="Q197" s="200"/>
      <c r="R197" s="200"/>
      <c r="S197" s="200"/>
      <c r="T197" s="200"/>
      <c r="U197" s="200"/>
      <c r="V197" s="200"/>
      <c r="W197" s="200"/>
      <c r="X197" s="200"/>
      <c r="Y197" s="200"/>
      <c r="Z197" s="200"/>
      <c r="AA197" s="200"/>
      <c r="AB197" s="200"/>
      <c r="AC197" s="200"/>
      <c r="AD197" s="200"/>
      <c r="AE197" s="200"/>
      <c r="AF197" s="200"/>
      <c r="AG197" s="200"/>
      <c r="AH197" s="209"/>
      <c r="AI197" s="200"/>
      <c r="AJ197" s="209"/>
      <c r="AK197" s="200"/>
      <c r="AL197" s="200"/>
      <c r="AM197" s="200"/>
      <c r="AN197" s="200"/>
      <c r="AO197" s="200"/>
      <c r="AP197" s="200"/>
      <c r="AQ197" s="200"/>
      <c r="AR197" s="209"/>
      <c r="AS197" s="200"/>
      <c r="AT197" s="200"/>
      <c r="AU197" s="200"/>
      <c r="AV197" s="209"/>
      <c r="AW197" s="200"/>
      <c r="AX197" s="200"/>
      <c r="AY197" s="200"/>
      <c r="AZ197" s="200"/>
      <c r="BA197" s="200"/>
      <c r="BB197" s="200"/>
      <c r="BC197" s="200"/>
      <c r="BD197" s="200"/>
      <c r="BE197" s="200"/>
      <c r="BF197" s="200"/>
      <c r="BG197" s="200"/>
      <c r="BH197" s="200"/>
      <c r="BI197" s="200"/>
      <c r="BJ197" s="200"/>
      <c r="BK197" s="200"/>
      <c r="BL197" s="200"/>
      <c r="BM197" s="200"/>
      <c r="BN197" s="200"/>
      <c r="BO197" s="200"/>
      <c r="BP197" s="200"/>
      <c r="BQ197" s="200"/>
      <c r="BR197" s="200"/>
      <c r="BS197" s="200"/>
      <c r="CX197" s="354"/>
      <c r="CY197" s="354"/>
      <c r="CZ197" s="354"/>
      <c r="DA197" s="354"/>
      <c r="DB197" s="354"/>
      <c r="DC197" s="354"/>
      <c r="DD197" s="354"/>
      <c r="DE197" s="354"/>
      <c r="DF197" s="456"/>
      <c r="DG197" s="456"/>
      <c r="DH197" s="456"/>
      <c r="DI197" s="456"/>
      <c r="DJ197" s="456"/>
      <c r="DK197" s="456"/>
      <c r="DL197" s="456"/>
    </row>
    <row r="198" spans="1:116" ht="12.75" customHeight="1" x14ac:dyDescent="0.25">
      <c r="A198" s="210"/>
      <c r="B198" s="200"/>
      <c r="C198" s="200"/>
      <c r="D198" s="200"/>
      <c r="E198" s="200"/>
      <c r="F198" s="200"/>
      <c r="G198" s="200"/>
      <c r="H198" s="200"/>
      <c r="I198" s="200"/>
      <c r="J198" s="200"/>
      <c r="K198" s="200"/>
      <c r="L198" s="200"/>
      <c r="M198" s="200"/>
      <c r="N198" s="200"/>
      <c r="O198" s="200"/>
      <c r="P198" s="200"/>
      <c r="Q198" s="200"/>
      <c r="R198" s="200"/>
      <c r="S198" s="200"/>
      <c r="T198" s="200"/>
      <c r="U198" s="200"/>
      <c r="V198" s="200"/>
      <c r="W198" s="200"/>
      <c r="X198" s="200"/>
      <c r="Y198" s="200"/>
      <c r="Z198" s="200"/>
      <c r="AA198" s="200"/>
      <c r="AB198" s="200"/>
      <c r="AC198" s="200"/>
      <c r="AD198" s="200"/>
      <c r="AE198" s="200"/>
      <c r="AF198" s="200"/>
      <c r="AG198" s="200"/>
      <c r="AH198" s="209"/>
      <c r="AI198" s="200"/>
      <c r="AJ198" s="209"/>
      <c r="AK198" s="200"/>
      <c r="AL198" s="200"/>
      <c r="AM198" s="200"/>
      <c r="AN198" s="200"/>
      <c r="AO198" s="200"/>
      <c r="AP198" s="200"/>
      <c r="AQ198" s="200"/>
      <c r="AR198" s="209"/>
      <c r="AS198" s="200"/>
      <c r="AT198" s="200"/>
      <c r="AU198" s="200"/>
      <c r="AV198" s="209"/>
      <c r="AW198" s="200"/>
      <c r="AX198" s="200"/>
      <c r="AY198" s="200"/>
      <c r="AZ198" s="200"/>
      <c r="BA198" s="200"/>
      <c r="BB198" s="200"/>
      <c r="BC198" s="200"/>
      <c r="BD198" s="200"/>
      <c r="BE198" s="200"/>
      <c r="BF198" s="200"/>
      <c r="BG198" s="200"/>
      <c r="BH198" s="200"/>
      <c r="BI198" s="200"/>
      <c r="BJ198" s="200"/>
      <c r="BK198" s="200"/>
      <c r="BL198" s="200"/>
      <c r="BM198" s="200"/>
      <c r="BN198" s="200"/>
      <c r="BO198" s="200"/>
      <c r="BP198" s="200"/>
      <c r="BQ198" s="200"/>
      <c r="BR198" s="200"/>
      <c r="BS198" s="200"/>
      <c r="CX198" s="354"/>
      <c r="CY198" s="354"/>
      <c r="CZ198" s="354"/>
      <c r="DA198" s="354"/>
      <c r="DB198" s="354"/>
      <c r="DC198" s="354"/>
      <c r="DD198" s="354"/>
      <c r="DE198" s="354"/>
      <c r="DF198" s="456"/>
      <c r="DG198" s="456"/>
      <c r="DH198" s="456"/>
      <c r="DI198" s="456"/>
      <c r="DJ198" s="456"/>
      <c r="DK198" s="456"/>
      <c r="DL198" s="456"/>
    </row>
    <row r="199" spans="1:116" ht="12.75" customHeight="1" x14ac:dyDescent="0.25">
      <c r="A199" s="210"/>
      <c r="B199" s="200"/>
      <c r="C199" s="200"/>
      <c r="D199" s="200"/>
      <c r="E199" s="200"/>
      <c r="F199" s="200"/>
      <c r="G199" s="200"/>
      <c r="H199" s="200"/>
      <c r="I199" s="200"/>
      <c r="J199" s="200"/>
      <c r="K199" s="200"/>
      <c r="L199" s="200"/>
      <c r="M199" s="200"/>
      <c r="N199" s="200"/>
      <c r="O199" s="200"/>
      <c r="P199" s="200"/>
      <c r="Q199" s="200"/>
      <c r="R199" s="200"/>
      <c r="S199" s="200"/>
      <c r="T199" s="200"/>
      <c r="U199" s="200"/>
      <c r="V199" s="200"/>
      <c r="W199" s="200"/>
      <c r="X199" s="200"/>
      <c r="Y199" s="200"/>
      <c r="Z199" s="200"/>
      <c r="AA199" s="200"/>
      <c r="AB199" s="200"/>
      <c r="AC199" s="200"/>
      <c r="AD199" s="200"/>
      <c r="AE199" s="200"/>
      <c r="AF199" s="200"/>
      <c r="AG199" s="200"/>
      <c r="AH199" s="209"/>
      <c r="AI199" s="200"/>
      <c r="AJ199" s="209"/>
      <c r="AK199" s="200"/>
      <c r="AL199" s="200"/>
      <c r="AM199" s="200"/>
      <c r="AN199" s="200"/>
      <c r="AO199" s="200"/>
      <c r="AP199" s="200"/>
      <c r="AQ199" s="200"/>
      <c r="AR199" s="209"/>
      <c r="AS199" s="200"/>
      <c r="AT199" s="200"/>
      <c r="AU199" s="200"/>
      <c r="AV199" s="209"/>
      <c r="AW199" s="200"/>
      <c r="AX199" s="200"/>
      <c r="AY199" s="200"/>
      <c r="AZ199" s="200"/>
      <c r="BA199" s="200"/>
      <c r="BB199" s="200"/>
      <c r="BC199" s="200"/>
      <c r="BD199" s="200"/>
      <c r="BE199" s="200"/>
      <c r="BF199" s="200"/>
      <c r="BG199" s="200"/>
      <c r="BH199" s="200"/>
      <c r="BI199" s="200"/>
      <c r="BJ199" s="200"/>
      <c r="BK199" s="200"/>
      <c r="BL199" s="200"/>
      <c r="BM199" s="200"/>
      <c r="BN199" s="200"/>
      <c r="BO199" s="200"/>
      <c r="BP199" s="200"/>
      <c r="BQ199" s="200"/>
      <c r="BR199" s="200"/>
      <c r="BS199" s="200"/>
      <c r="CX199" s="354"/>
      <c r="CY199" s="354"/>
      <c r="CZ199" s="354"/>
      <c r="DA199" s="354"/>
      <c r="DB199" s="354"/>
      <c r="DC199" s="354"/>
      <c r="DD199" s="354"/>
      <c r="DE199" s="354"/>
      <c r="DF199" s="456"/>
      <c r="DG199" s="456"/>
      <c r="DH199" s="456"/>
      <c r="DI199" s="456"/>
      <c r="DJ199" s="456"/>
      <c r="DK199" s="456"/>
      <c r="DL199" s="456"/>
    </row>
    <row r="200" spans="1:116" ht="12.75" customHeight="1" x14ac:dyDescent="0.25">
      <c r="A200" s="210"/>
      <c r="B200" s="200"/>
      <c r="C200" s="200"/>
      <c r="D200" s="200"/>
      <c r="E200" s="200"/>
      <c r="F200" s="200"/>
      <c r="G200" s="200"/>
      <c r="H200" s="200"/>
      <c r="I200" s="200"/>
      <c r="J200" s="200"/>
      <c r="K200" s="200"/>
      <c r="L200" s="200"/>
      <c r="M200" s="200"/>
      <c r="N200" s="200"/>
      <c r="O200" s="200"/>
      <c r="P200" s="200"/>
      <c r="Q200" s="200"/>
      <c r="R200" s="200"/>
      <c r="S200" s="200"/>
      <c r="T200" s="200"/>
      <c r="U200" s="200"/>
      <c r="V200" s="200"/>
      <c r="W200" s="200"/>
      <c r="X200" s="200"/>
      <c r="Y200" s="200"/>
      <c r="Z200" s="200"/>
      <c r="AA200" s="200"/>
      <c r="AB200" s="200"/>
      <c r="AC200" s="200"/>
      <c r="AD200" s="200"/>
      <c r="AE200" s="200"/>
      <c r="AF200" s="200"/>
      <c r="AG200" s="200"/>
      <c r="AH200" s="209"/>
      <c r="AI200" s="200"/>
      <c r="AJ200" s="209"/>
      <c r="AK200" s="200"/>
      <c r="AL200" s="200"/>
      <c r="AM200" s="200"/>
      <c r="AN200" s="200"/>
      <c r="AO200" s="200"/>
      <c r="AP200" s="200"/>
      <c r="AQ200" s="200"/>
      <c r="AR200" s="209"/>
      <c r="AS200" s="200"/>
      <c r="AT200" s="200"/>
      <c r="AU200" s="200"/>
      <c r="AV200" s="209"/>
      <c r="AW200" s="200"/>
      <c r="AX200" s="200"/>
      <c r="AY200" s="200"/>
      <c r="AZ200" s="200"/>
      <c r="BA200" s="200"/>
      <c r="BB200" s="200"/>
      <c r="BC200" s="200"/>
      <c r="BD200" s="200"/>
      <c r="BE200" s="200"/>
      <c r="BF200" s="200"/>
      <c r="BG200" s="200"/>
      <c r="BH200" s="200"/>
      <c r="BI200" s="200"/>
      <c r="BJ200" s="200"/>
      <c r="BK200" s="200"/>
      <c r="BL200" s="200"/>
      <c r="BM200" s="200"/>
      <c r="BN200" s="200"/>
      <c r="BO200" s="200"/>
      <c r="BP200" s="200"/>
      <c r="BQ200" s="200"/>
      <c r="BR200" s="200"/>
      <c r="BS200" s="200"/>
      <c r="CX200" s="354"/>
      <c r="CY200" s="354"/>
      <c r="CZ200" s="354"/>
      <c r="DA200" s="354"/>
      <c r="DB200" s="354"/>
      <c r="DC200" s="354"/>
      <c r="DD200" s="354"/>
      <c r="DE200" s="354"/>
      <c r="DF200" s="456"/>
      <c r="DG200" s="456"/>
      <c r="DH200" s="456"/>
      <c r="DI200" s="456"/>
      <c r="DJ200" s="456"/>
      <c r="DK200" s="456"/>
      <c r="DL200" s="456"/>
    </row>
    <row r="201" spans="1:116" ht="12.75" customHeight="1" x14ac:dyDescent="0.25">
      <c r="A201" s="210"/>
      <c r="B201" s="200"/>
      <c r="C201" s="200"/>
      <c r="D201" s="200"/>
      <c r="E201" s="200"/>
      <c r="F201" s="200"/>
      <c r="G201" s="200"/>
      <c r="H201" s="200"/>
      <c r="I201" s="200"/>
      <c r="J201" s="200"/>
      <c r="K201" s="200"/>
      <c r="L201" s="200"/>
      <c r="M201" s="200"/>
      <c r="N201" s="200"/>
      <c r="O201" s="200"/>
      <c r="P201" s="200"/>
      <c r="Q201" s="200"/>
      <c r="R201" s="200"/>
      <c r="S201" s="200"/>
      <c r="T201" s="200"/>
      <c r="U201" s="200"/>
      <c r="V201" s="200"/>
      <c r="W201" s="200"/>
      <c r="X201" s="200"/>
      <c r="Y201" s="200"/>
      <c r="Z201" s="200"/>
      <c r="AA201" s="200"/>
      <c r="AB201" s="200"/>
      <c r="AC201" s="200"/>
      <c r="AD201" s="200"/>
      <c r="AE201" s="200"/>
      <c r="AF201" s="200"/>
      <c r="AG201" s="200"/>
      <c r="AH201" s="209"/>
      <c r="AI201" s="200"/>
      <c r="AJ201" s="209"/>
      <c r="AK201" s="200"/>
      <c r="AL201" s="200"/>
      <c r="AM201" s="200"/>
      <c r="AN201" s="200"/>
      <c r="AO201" s="200"/>
      <c r="AP201" s="200"/>
      <c r="AQ201" s="200"/>
      <c r="AR201" s="209"/>
      <c r="AS201" s="200"/>
      <c r="AT201" s="200"/>
      <c r="AU201" s="200"/>
      <c r="AV201" s="209"/>
      <c r="AW201" s="200"/>
      <c r="AX201" s="200"/>
      <c r="AY201" s="200"/>
      <c r="AZ201" s="200"/>
      <c r="BA201" s="200"/>
      <c r="BB201" s="200"/>
      <c r="BC201" s="200"/>
      <c r="BD201" s="200"/>
      <c r="BE201" s="200"/>
      <c r="BF201" s="200"/>
      <c r="BG201" s="200"/>
      <c r="BH201" s="200"/>
      <c r="BI201" s="200"/>
      <c r="BJ201" s="200"/>
      <c r="BK201" s="200"/>
      <c r="BL201" s="200"/>
      <c r="BM201" s="200"/>
      <c r="BN201" s="200"/>
      <c r="BO201" s="200"/>
      <c r="BP201" s="200"/>
      <c r="BQ201" s="200"/>
      <c r="BR201" s="200"/>
      <c r="BS201" s="200"/>
      <c r="CX201" s="354"/>
      <c r="CY201" s="354"/>
      <c r="CZ201" s="354"/>
      <c r="DA201" s="354"/>
      <c r="DB201" s="354"/>
      <c r="DC201" s="354"/>
      <c r="DD201" s="354"/>
      <c r="DE201" s="354"/>
      <c r="DF201" s="456"/>
      <c r="DG201" s="456"/>
      <c r="DH201" s="456"/>
      <c r="DI201" s="456"/>
      <c r="DJ201" s="456"/>
      <c r="DK201" s="456"/>
      <c r="DL201" s="456"/>
    </row>
    <row r="202" spans="1:116" ht="12.75" customHeight="1" x14ac:dyDescent="0.25">
      <c r="A202" s="210"/>
      <c r="B202" s="200"/>
      <c r="C202" s="200"/>
      <c r="D202" s="200"/>
      <c r="E202" s="200"/>
      <c r="F202" s="200"/>
      <c r="G202" s="200"/>
      <c r="H202" s="200"/>
      <c r="I202" s="200"/>
      <c r="J202" s="200"/>
      <c r="K202" s="200"/>
      <c r="L202" s="200"/>
      <c r="M202" s="200"/>
      <c r="N202" s="200"/>
      <c r="O202" s="200"/>
      <c r="P202" s="200"/>
      <c r="Q202" s="200"/>
      <c r="R202" s="200"/>
      <c r="S202" s="200"/>
      <c r="T202" s="200"/>
      <c r="U202" s="200"/>
      <c r="V202" s="200"/>
      <c r="W202" s="200"/>
      <c r="X202" s="200"/>
      <c r="Y202" s="200"/>
      <c r="Z202" s="200"/>
      <c r="AA202" s="200"/>
      <c r="AB202" s="200"/>
      <c r="AC202" s="200"/>
      <c r="AD202" s="200"/>
      <c r="AE202" s="200"/>
      <c r="AF202" s="200"/>
      <c r="AG202" s="200"/>
      <c r="AH202" s="209"/>
      <c r="AI202" s="200"/>
      <c r="AJ202" s="209"/>
      <c r="AK202" s="200"/>
      <c r="AL202" s="200"/>
      <c r="AM202" s="200"/>
      <c r="AN202" s="200"/>
      <c r="AO202" s="200"/>
      <c r="AP202" s="200"/>
      <c r="AQ202" s="200"/>
      <c r="AR202" s="209"/>
      <c r="AS202" s="200"/>
      <c r="AT202" s="200"/>
      <c r="AU202" s="200"/>
      <c r="AV202" s="209"/>
      <c r="AW202" s="200"/>
      <c r="AX202" s="200"/>
      <c r="AY202" s="200"/>
      <c r="AZ202" s="200"/>
      <c r="BA202" s="200"/>
      <c r="BB202" s="200"/>
      <c r="BC202" s="200"/>
      <c r="BD202" s="200"/>
      <c r="BE202" s="200"/>
      <c r="BF202" s="200"/>
      <c r="BG202" s="200"/>
      <c r="BH202" s="200"/>
      <c r="BI202" s="200"/>
      <c r="BJ202" s="200"/>
      <c r="BK202" s="200"/>
      <c r="BL202" s="200"/>
      <c r="BM202" s="200"/>
      <c r="BN202" s="200"/>
      <c r="BO202" s="200"/>
      <c r="BP202" s="200"/>
      <c r="BQ202" s="200"/>
      <c r="BR202" s="200"/>
      <c r="BS202" s="200"/>
      <c r="CX202" s="354"/>
      <c r="CY202" s="354"/>
      <c r="CZ202" s="354"/>
      <c r="DA202" s="354"/>
      <c r="DB202" s="354"/>
      <c r="DC202" s="354"/>
      <c r="DD202" s="354"/>
      <c r="DE202" s="354"/>
      <c r="DF202" s="456"/>
      <c r="DG202" s="456"/>
      <c r="DH202" s="456"/>
      <c r="DI202" s="456"/>
      <c r="DJ202" s="456"/>
      <c r="DK202" s="456"/>
      <c r="DL202" s="456"/>
    </row>
    <row r="203" spans="1:116" ht="12.75" customHeight="1" x14ac:dyDescent="0.25">
      <c r="A203" s="210"/>
      <c r="B203" s="200"/>
      <c r="C203" s="200"/>
      <c r="D203" s="200"/>
      <c r="E203" s="200"/>
      <c r="F203" s="200"/>
      <c r="G203" s="200"/>
      <c r="H203" s="200"/>
      <c r="I203" s="200"/>
      <c r="J203" s="200"/>
      <c r="K203" s="200"/>
      <c r="L203" s="200"/>
      <c r="M203" s="200"/>
      <c r="N203" s="200"/>
      <c r="O203" s="200"/>
      <c r="P203" s="200"/>
      <c r="Q203" s="200"/>
      <c r="R203" s="200"/>
      <c r="S203" s="200"/>
      <c r="T203" s="200"/>
      <c r="U203" s="200"/>
      <c r="V203" s="200"/>
      <c r="W203" s="200"/>
      <c r="X203" s="200"/>
      <c r="Y203" s="200"/>
      <c r="Z203" s="200"/>
      <c r="AA203" s="200"/>
      <c r="AB203" s="200"/>
      <c r="AC203" s="200"/>
      <c r="AD203" s="200"/>
      <c r="AE203" s="200"/>
      <c r="AF203" s="200"/>
      <c r="AG203" s="200"/>
      <c r="AH203" s="209"/>
      <c r="AI203" s="200"/>
      <c r="AJ203" s="209"/>
      <c r="AK203" s="200"/>
      <c r="AL203" s="200"/>
      <c r="AM203" s="200"/>
      <c r="AN203" s="200"/>
      <c r="AO203" s="200"/>
      <c r="AP203" s="200"/>
      <c r="AQ203" s="200"/>
      <c r="AR203" s="209"/>
      <c r="AS203" s="200"/>
      <c r="AT203" s="200"/>
      <c r="AU203" s="200"/>
      <c r="AV203" s="209"/>
      <c r="AW203" s="200"/>
      <c r="AX203" s="200"/>
      <c r="AY203" s="200"/>
      <c r="AZ203" s="200"/>
      <c r="BA203" s="200"/>
      <c r="BB203" s="200"/>
      <c r="BC203" s="200"/>
      <c r="BD203" s="200"/>
      <c r="BE203" s="200"/>
      <c r="BF203" s="200"/>
      <c r="BG203" s="200"/>
      <c r="BH203" s="200"/>
      <c r="BI203" s="200"/>
      <c r="BJ203" s="200"/>
      <c r="BK203" s="200"/>
      <c r="BL203" s="200"/>
      <c r="BM203" s="200"/>
      <c r="BN203" s="200"/>
      <c r="BO203" s="200"/>
      <c r="BP203" s="200"/>
      <c r="BQ203" s="200"/>
      <c r="BR203" s="200"/>
      <c r="BS203" s="200"/>
      <c r="CX203" s="354"/>
      <c r="CY203" s="354"/>
      <c r="CZ203" s="354"/>
      <c r="DA203" s="354"/>
      <c r="DB203" s="354"/>
      <c r="DC203" s="354"/>
      <c r="DD203" s="354"/>
      <c r="DE203" s="354"/>
      <c r="DF203" s="456"/>
      <c r="DG203" s="456"/>
      <c r="DH203" s="456"/>
      <c r="DI203" s="456"/>
      <c r="DJ203" s="456"/>
      <c r="DK203" s="456"/>
      <c r="DL203" s="456"/>
    </row>
    <row r="204" spans="1:116" ht="12.75" customHeight="1" x14ac:dyDescent="0.25">
      <c r="A204" s="210"/>
      <c r="B204" s="200"/>
      <c r="C204" s="200"/>
      <c r="D204" s="200"/>
      <c r="E204" s="200"/>
      <c r="F204" s="200"/>
      <c r="G204" s="200"/>
      <c r="H204" s="200"/>
      <c r="I204" s="200"/>
      <c r="J204" s="200"/>
      <c r="K204" s="200"/>
      <c r="L204" s="200"/>
      <c r="M204" s="200"/>
      <c r="N204" s="200"/>
      <c r="O204" s="200"/>
      <c r="P204" s="200"/>
      <c r="Q204" s="200"/>
      <c r="R204" s="200"/>
      <c r="S204" s="200"/>
      <c r="T204" s="200"/>
      <c r="U204" s="200"/>
      <c r="V204" s="200"/>
      <c r="W204" s="200"/>
      <c r="X204" s="200"/>
      <c r="Y204" s="200"/>
      <c r="Z204" s="200"/>
      <c r="AA204" s="200"/>
      <c r="AB204" s="200"/>
      <c r="AC204" s="200"/>
      <c r="AD204" s="200"/>
      <c r="AE204" s="200"/>
      <c r="AF204" s="200"/>
      <c r="AG204" s="200"/>
      <c r="AH204" s="209"/>
      <c r="AI204" s="200"/>
      <c r="AJ204" s="209"/>
      <c r="AK204" s="200"/>
      <c r="AL204" s="200"/>
      <c r="AM204" s="200"/>
      <c r="AN204" s="200"/>
      <c r="AO204" s="200"/>
      <c r="AP204" s="200"/>
      <c r="AQ204" s="200"/>
      <c r="AR204" s="209"/>
      <c r="AS204" s="200"/>
      <c r="AT204" s="200"/>
      <c r="AU204" s="200"/>
      <c r="AV204" s="209"/>
      <c r="AW204" s="200"/>
      <c r="AX204" s="200"/>
      <c r="AY204" s="200"/>
      <c r="AZ204" s="200"/>
      <c r="BA204" s="200"/>
      <c r="BB204" s="200"/>
      <c r="BC204" s="200"/>
      <c r="BD204" s="200"/>
      <c r="BE204" s="200"/>
      <c r="BF204" s="200"/>
      <c r="BG204" s="200"/>
      <c r="BH204" s="200"/>
      <c r="BI204" s="200"/>
      <c r="BJ204" s="200"/>
      <c r="BK204" s="200"/>
      <c r="BL204" s="200"/>
      <c r="BM204" s="200"/>
      <c r="BN204" s="200"/>
      <c r="BO204" s="200"/>
      <c r="BP204" s="200"/>
      <c r="BQ204" s="200"/>
      <c r="BR204" s="200"/>
      <c r="BS204" s="200"/>
      <c r="CX204" s="354"/>
      <c r="CY204" s="354"/>
      <c r="CZ204" s="354"/>
      <c r="DA204" s="354"/>
      <c r="DB204" s="354"/>
      <c r="DC204" s="354"/>
      <c r="DD204" s="354"/>
      <c r="DE204" s="354"/>
      <c r="DF204" s="456"/>
      <c r="DG204" s="456"/>
      <c r="DH204" s="456"/>
      <c r="DI204" s="456"/>
      <c r="DJ204" s="456"/>
      <c r="DK204" s="456"/>
      <c r="DL204" s="456"/>
    </row>
    <row r="205" spans="1:116" ht="12.75" customHeight="1" x14ac:dyDescent="0.25">
      <c r="A205" s="210"/>
      <c r="B205" s="200"/>
      <c r="C205" s="200"/>
      <c r="D205" s="200"/>
      <c r="E205" s="200"/>
      <c r="F205" s="200"/>
      <c r="G205" s="200"/>
      <c r="H205" s="200"/>
      <c r="I205" s="200"/>
      <c r="J205" s="200"/>
      <c r="K205" s="200"/>
      <c r="L205" s="200"/>
      <c r="M205" s="200"/>
      <c r="N205" s="200"/>
      <c r="O205" s="200"/>
      <c r="P205" s="200"/>
      <c r="Q205" s="200"/>
      <c r="R205" s="200"/>
      <c r="S205" s="200"/>
      <c r="T205" s="200"/>
      <c r="U205" s="200"/>
      <c r="V205" s="200"/>
      <c r="W205" s="200"/>
      <c r="X205" s="200"/>
      <c r="Y205" s="200"/>
      <c r="Z205" s="200"/>
      <c r="AA205" s="200"/>
      <c r="AB205" s="200"/>
      <c r="AC205" s="200"/>
      <c r="AD205" s="200"/>
      <c r="AE205" s="200"/>
      <c r="AF205" s="200"/>
      <c r="AG205" s="200"/>
      <c r="AH205" s="209"/>
      <c r="AI205" s="200"/>
      <c r="AJ205" s="209"/>
      <c r="AK205" s="200"/>
      <c r="AL205" s="200"/>
      <c r="AM205" s="200"/>
      <c r="AN205" s="200"/>
      <c r="AO205" s="200"/>
      <c r="AP205" s="200"/>
      <c r="AQ205" s="200"/>
      <c r="AR205" s="209"/>
      <c r="AS205" s="200"/>
      <c r="AT205" s="200"/>
      <c r="AU205" s="200"/>
      <c r="AV205" s="209"/>
      <c r="AW205" s="200"/>
      <c r="AX205" s="200"/>
      <c r="AY205" s="200"/>
      <c r="AZ205" s="200"/>
      <c r="BA205" s="200"/>
      <c r="BB205" s="200"/>
      <c r="BC205" s="200"/>
      <c r="BD205" s="200"/>
      <c r="BE205" s="200"/>
      <c r="BF205" s="200"/>
      <c r="BG205" s="200"/>
      <c r="BH205" s="200"/>
      <c r="BI205" s="200"/>
      <c r="BJ205" s="200"/>
      <c r="BK205" s="200"/>
      <c r="BL205" s="200"/>
      <c r="BM205" s="200"/>
      <c r="BN205" s="200"/>
      <c r="BO205" s="200"/>
      <c r="BP205" s="200"/>
      <c r="BQ205" s="200"/>
      <c r="BR205" s="200"/>
      <c r="BS205" s="200"/>
      <c r="CX205" s="354"/>
      <c r="CY205" s="354"/>
      <c r="CZ205" s="354"/>
      <c r="DA205" s="354"/>
      <c r="DB205" s="354"/>
      <c r="DC205" s="354"/>
      <c r="DD205" s="354"/>
      <c r="DE205" s="354"/>
      <c r="DF205" s="456"/>
      <c r="DG205" s="456"/>
      <c r="DH205" s="456"/>
      <c r="DI205" s="456"/>
      <c r="DJ205" s="456"/>
      <c r="DK205" s="456"/>
      <c r="DL205" s="456"/>
    </row>
    <row r="206" spans="1:116" ht="12.75" customHeight="1" x14ac:dyDescent="0.25">
      <c r="A206" s="210"/>
      <c r="B206" s="200"/>
      <c r="C206" s="200"/>
      <c r="D206" s="200"/>
      <c r="E206" s="200"/>
      <c r="F206" s="200"/>
      <c r="G206" s="200"/>
      <c r="H206" s="200"/>
      <c r="I206" s="200"/>
      <c r="J206" s="200"/>
      <c r="K206" s="200"/>
      <c r="L206" s="200"/>
      <c r="M206" s="200"/>
      <c r="N206" s="200"/>
      <c r="O206" s="200"/>
      <c r="P206" s="200"/>
      <c r="Q206" s="200"/>
      <c r="R206" s="200"/>
      <c r="S206" s="200"/>
      <c r="T206" s="200"/>
      <c r="U206" s="200"/>
      <c r="V206" s="200"/>
      <c r="W206" s="200"/>
      <c r="X206" s="200"/>
      <c r="Y206" s="200"/>
      <c r="Z206" s="200"/>
      <c r="AA206" s="200"/>
      <c r="AB206" s="200"/>
      <c r="AC206" s="200"/>
      <c r="AD206" s="200"/>
      <c r="AE206" s="200"/>
      <c r="AF206" s="200"/>
      <c r="AG206" s="200"/>
      <c r="AH206" s="209"/>
      <c r="AI206" s="200"/>
      <c r="AJ206" s="209"/>
      <c r="AK206" s="200"/>
      <c r="AL206" s="200"/>
      <c r="AM206" s="200"/>
      <c r="AN206" s="200"/>
      <c r="AO206" s="200"/>
      <c r="AP206" s="200"/>
      <c r="AQ206" s="200"/>
      <c r="AR206" s="209"/>
      <c r="AS206" s="200"/>
      <c r="AT206" s="200"/>
      <c r="AU206" s="200"/>
      <c r="AV206" s="209"/>
      <c r="AW206" s="200"/>
      <c r="AX206" s="200"/>
      <c r="AY206" s="200"/>
      <c r="AZ206" s="200"/>
      <c r="BA206" s="200"/>
      <c r="BB206" s="200"/>
      <c r="BC206" s="200"/>
      <c r="BD206" s="200"/>
      <c r="BE206" s="200"/>
      <c r="BF206" s="200"/>
      <c r="BG206" s="200"/>
      <c r="BH206" s="200"/>
      <c r="BI206" s="200"/>
      <c r="BJ206" s="200"/>
      <c r="BK206" s="200"/>
      <c r="BL206" s="200"/>
      <c r="BM206" s="200"/>
      <c r="BN206" s="200"/>
      <c r="BO206" s="200"/>
      <c r="BP206" s="200"/>
      <c r="BQ206" s="200"/>
      <c r="BR206" s="200"/>
      <c r="BS206" s="200"/>
      <c r="CX206" s="354"/>
      <c r="CY206" s="354"/>
      <c r="CZ206" s="354"/>
      <c r="DA206" s="354"/>
      <c r="DB206" s="354"/>
      <c r="DC206" s="354"/>
      <c r="DD206" s="354"/>
      <c r="DE206" s="354"/>
      <c r="DF206" s="456"/>
      <c r="DG206" s="456"/>
      <c r="DH206" s="456"/>
      <c r="DI206" s="456"/>
      <c r="DJ206" s="456"/>
      <c r="DK206" s="456"/>
      <c r="DL206" s="456"/>
    </row>
    <row r="207" spans="1:116" ht="12.75" customHeight="1" x14ac:dyDescent="0.25">
      <c r="A207" s="210"/>
      <c r="B207" s="200"/>
      <c r="C207" s="200"/>
      <c r="D207" s="200"/>
      <c r="E207" s="200"/>
      <c r="F207" s="200"/>
      <c r="G207" s="200"/>
      <c r="H207" s="200"/>
      <c r="I207" s="200"/>
      <c r="J207" s="200"/>
      <c r="K207" s="200"/>
      <c r="L207" s="200"/>
      <c r="M207" s="200"/>
      <c r="N207" s="200"/>
      <c r="O207" s="200"/>
      <c r="P207" s="200"/>
      <c r="Q207" s="200"/>
      <c r="R207" s="200"/>
      <c r="S207" s="200"/>
      <c r="T207" s="200"/>
      <c r="U207" s="200"/>
      <c r="V207" s="200"/>
      <c r="W207" s="200"/>
      <c r="X207" s="200"/>
      <c r="Y207" s="200"/>
      <c r="Z207" s="200"/>
      <c r="AA207" s="200"/>
      <c r="AB207" s="200"/>
      <c r="AC207" s="200"/>
      <c r="AD207" s="200"/>
      <c r="AE207" s="200"/>
      <c r="AF207" s="200"/>
      <c r="AG207" s="200"/>
      <c r="AH207" s="209"/>
      <c r="AI207" s="200"/>
      <c r="AJ207" s="209"/>
      <c r="AK207" s="200"/>
      <c r="AL207" s="200"/>
      <c r="AM207" s="200"/>
      <c r="AN207" s="200"/>
      <c r="AO207" s="200"/>
      <c r="AP207" s="200"/>
      <c r="AQ207" s="200"/>
      <c r="AR207" s="209"/>
      <c r="AS207" s="200"/>
      <c r="AT207" s="200"/>
      <c r="AU207" s="200"/>
      <c r="AV207" s="209"/>
      <c r="AW207" s="200"/>
      <c r="AX207" s="200"/>
      <c r="AY207" s="200"/>
      <c r="AZ207" s="200"/>
      <c r="BA207" s="200"/>
      <c r="BB207" s="200"/>
      <c r="BC207" s="200"/>
      <c r="BD207" s="200"/>
      <c r="BE207" s="200"/>
      <c r="BF207" s="200"/>
      <c r="BG207" s="200"/>
      <c r="BH207" s="200"/>
      <c r="BI207" s="200"/>
      <c r="BJ207" s="200"/>
      <c r="BK207" s="200"/>
      <c r="BL207" s="200"/>
      <c r="BM207" s="200"/>
      <c r="BN207" s="200"/>
      <c r="BO207" s="200"/>
      <c r="BP207" s="200"/>
      <c r="BQ207" s="200"/>
      <c r="BR207" s="200"/>
      <c r="BS207" s="200"/>
      <c r="CX207" s="354"/>
      <c r="CY207" s="354"/>
      <c r="CZ207" s="354"/>
      <c r="DA207" s="354"/>
      <c r="DB207" s="354"/>
      <c r="DC207" s="354"/>
      <c r="DD207" s="354"/>
      <c r="DE207" s="354"/>
      <c r="DF207" s="456"/>
      <c r="DG207" s="456"/>
      <c r="DH207" s="456"/>
      <c r="DI207" s="456"/>
      <c r="DJ207" s="456"/>
      <c r="DK207" s="456"/>
      <c r="DL207" s="456"/>
    </row>
    <row r="208" spans="1:116" ht="12.75" customHeight="1" x14ac:dyDescent="0.25">
      <c r="A208" s="210"/>
      <c r="B208" s="200"/>
      <c r="C208" s="200"/>
      <c r="D208" s="200"/>
      <c r="E208" s="200"/>
      <c r="F208" s="200"/>
      <c r="G208" s="200"/>
      <c r="H208" s="200"/>
      <c r="I208" s="200"/>
      <c r="J208" s="200"/>
      <c r="K208" s="200"/>
      <c r="L208" s="200"/>
      <c r="M208" s="200"/>
      <c r="N208" s="200"/>
      <c r="O208" s="200"/>
      <c r="P208" s="200"/>
      <c r="Q208" s="200"/>
      <c r="R208" s="200"/>
      <c r="S208" s="200"/>
      <c r="T208" s="200"/>
      <c r="U208" s="200"/>
      <c r="V208" s="200"/>
      <c r="W208" s="200"/>
      <c r="X208" s="200"/>
      <c r="Y208" s="200"/>
      <c r="Z208" s="200"/>
      <c r="AA208" s="200"/>
      <c r="AB208" s="200"/>
      <c r="AC208" s="200"/>
      <c r="AD208" s="200"/>
      <c r="AE208" s="200"/>
      <c r="AF208" s="200"/>
      <c r="AG208" s="200"/>
      <c r="AH208" s="209"/>
      <c r="AI208" s="200"/>
      <c r="AJ208" s="209"/>
      <c r="AK208" s="200"/>
      <c r="AL208" s="200"/>
      <c r="AM208" s="200"/>
      <c r="AN208" s="200"/>
      <c r="AO208" s="200"/>
      <c r="AP208" s="200"/>
      <c r="AQ208" s="200"/>
      <c r="AR208" s="209"/>
      <c r="AS208" s="200"/>
      <c r="AT208" s="200"/>
      <c r="AU208" s="200"/>
      <c r="AV208" s="209"/>
      <c r="AW208" s="200"/>
      <c r="AX208" s="200"/>
      <c r="AY208" s="200"/>
      <c r="AZ208" s="200"/>
      <c r="BA208" s="200"/>
      <c r="BB208" s="200"/>
      <c r="BC208" s="200"/>
      <c r="BD208" s="200"/>
      <c r="BE208" s="200"/>
      <c r="BF208" s="200"/>
      <c r="BG208" s="200"/>
      <c r="BH208" s="200"/>
      <c r="BI208" s="200"/>
      <c r="BJ208" s="200"/>
      <c r="BK208" s="200"/>
      <c r="BL208" s="200"/>
      <c r="BM208" s="200"/>
      <c r="BN208" s="200"/>
      <c r="BO208" s="200"/>
      <c r="BP208" s="200"/>
      <c r="BQ208" s="200"/>
      <c r="BR208" s="200"/>
      <c r="BS208" s="200"/>
      <c r="CX208" s="354"/>
      <c r="CY208" s="354"/>
      <c r="CZ208" s="354"/>
      <c r="DA208" s="354"/>
      <c r="DB208" s="354"/>
      <c r="DC208" s="354"/>
      <c r="DD208" s="354"/>
      <c r="DE208" s="354"/>
      <c r="DF208" s="456"/>
      <c r="DG208" s="456"/>
      <c r="DH208" s="456"/>
      <c r="DI208" s="456"/>
      <c r="DJ208" s="456"/>
      <c r="DK208" s="456"/>
      <c r="DL208" s="456"/>
    </row>
    <row r="209" spans="1:116" ht="12.75" customHeight="1" x14ac:dyDescent="0.25">
      <c r="A209" s="210"/>
      <c r="B209" s="200"/>
      <c r="C209" s="200"/>
      <c r="D209" s="200"/>
      <c r="E209" s="200"/>
      <c r="F209" s="200"/>
      <c r="G209" s="200"/>
      <c r="H209" s="200"/>
      <c r="I209" s="200"/>
      <c r="J209" s="200"/>
      <c r="K209" s="200"/>
      <c r="L209" s="200"/>
      <c r="M209" s="200"/>
      <c r="N209" s="200"/>
      <c r="O209" s="200"/>
      <c r="P209" s="200"/>
      <c r="Q209" s="200"/>
      <c r="R209" s="200"/>
      <c r="S209" s="200"/>
      <c r="T209" s="200"/>
      <c r="U209" s="200"/>
      <c r="V209" s="200"/>
      <c r="W209" s="200"/>
      <c r="X209" s="200"/>
      <c r="Y209" s="200"/>
      <c r="Z209" s="200"/>
      <c r="AA209" s="200"/>
      <c r="AB209" s="200"/>
      <c r="AC209" s="200"/>
      <c r="AD209" s="200"/>
      <c r="AE209" s="200"/>
      <c r="AF209" s="200"/>
      <c r="AG209" s="200"/>
      <c r="AH209" s="209"/>
      <c r="AI209" s="200"/>
      <c r="AJ209" s="209"/>
      <c r="AK209" s="200"/>
      <c r="AL209" s="200"/>
      <c r="AM209" s="200"/>
      <c r="AN209" s="200"/>
      <c r="AO209" s="200"/>
      <c r="AP209" s="200"/>
      <c r="AQ209" s="200"/>
      <c r="AR209" s="209"/>
      <c r="AS209" s="200"/>
      <c r="AT209" s="200"/>
      <c r="AU209" s="200"/>
      <c r="AV209" s="209"/>
      <c r="AW209" s="200"/>
      <c r="AX209" s="200"/>
      <c r="AY209" s="200"/>
      <c r="AZ209" s="200"/>
      <c r="BA209" s="200"/>
      <c r="BB209" s="200"/>
      <c r="BC209" s="200"/>
      <c r="BD209" s="200"/>
      <c r="BE209" s="200"/>
      <c r="BF209" s="200"/>
      <c r="BG209" s="200"/>
      <c r="BH209" s="200"/>
      <c r="BI209" s="200"/>
      <c r="BJ209" s="200"/>
      <c r="BK209" s="200"/>
      <c r="BL209" s="200"/>
      <c r="BM209" s="200"/>
      <c r="BN209" s="200"/>
      <c r="BO209" s="200"/>
      <c r="BP209" s="200"/>
      <c r="BQ209" s="200"/>
      <c r="BR209" s="200"/>
      <c r="BS209" s="200"/>
      <c r="CX209" s="354"/>
      <c r="CY209" s="354"/>
      <c r="CZ209" s="354"/>
      <c r="DA209" s="354"/>
      <c r="DB209" s="354"/>
      <c r="DC209" s="354"/>
      <c r="DD209" s="354"/>
      <c r="DE209" s="354"/>
      <c r="DF209" s="456"/>
      <c r="DG209" s="456"/>
      <c r="DH209" s="456"/>
      <c r="DI209" s="456"/>
      <c r="DJ209" s="456"/>
      <c r="DK209" s="456"/>
      <c r="DL209" s="456"/>
    </row>
    <row r="210" spans="1:116" ht="12.75" customHeight="1" x14ac:dyDescent="0.25">
      <c r="A210" s="210"/>
      <c r="B210" s="200"/>
      <c r="C210" s="200"/>
      <c r="D210" s="200"/>
      <c r="E210" s="200"/>
      <c r="F210" s="200"/>
      <c r="G210" s="200"/>
      <c r="H210" s="200"/>
      <c r="I210" s="200"/>
      <c r="J210" s="200"/>
      <c r="K210" s="200"/>
      <c r="L210" s="200"/>
      <c r="M210" s="200"/>
      <c r="N210" s="200"/>
      <c r="O210" s="200"/>
      <c r="P210" s="200"/>
      <c r="Q210" s="200"/>
      <c r="R210" s="200"/>
      <c r="S210" s="200"/>
      <c r="T210" s="200"/>
      <c r="U210" s="200"/>
      <c r="V210" s="200"/>
      <c r="W210" s="200"/>
      <c r="X210" s="200"/>
      <c r="Y210" s="200"/>
      <c r="Z210" s="200"/>
      <c r="AA210" s="200"/>
      <c r="AB210" s="200"/>
      <c r="AC210" s="200"/>
      <c r="AD210" s="200"/>
      <c r="AE210" s="200"/>
      <c r="AF210" s="200"/>
      <c r="AG210" s="200"/>
      <c r="AH210" s="209"/>
      <c r="AI210" s="200"/>
      <c r="AJ210" s="209"/>
      <c r="AK210" s="200"/>
      <c r="AL210" s="200"/>
      <c r="AM210" s="200"/>
      <c r="AN210" s="200"/>
      <c r="AO210" s="200"/>
      <c r="AP210" s="200"/>
      <c r="AQ210" s="200"/>
      <c r="AR210" s="209"/>
      <c r="AS210" s="200"/>
      <c r="AT210" s="200"/>
      <c r="AU210" s="200"/>
      <c r="AV210" s="209"/>
      <c r="AW210" s="200"/>
      <c r="AX210" s="200"/>
      <c r="AY210" s="200"/>
      <c r="AZ210" s="200"/>
      <c r="BA210" s="200"/>
      <c r="BB210" s="200"/>
      <c r="BC210" s="200"/>
      <c r="BD210" s="200"/>
      <c r="BE210" s="200"/>
      <c r="BF210" s="200"/>
      <c r="BG210" s="200"/>
      <c r="BH210" s="200"/>
      <c r="BI210" s="200"/>
      <c r="BJ210" s="200"/>
      <c r="BK210" s="200"/>
      <c r="BL210" s="200"/>
      <c r="BM210" s="200"/>
      <c r="BN210" s="200"/>
      <c r="BO210" s="200"/>
      <c r="BP210" s="200"/>
      <c r="BQ210" s="200"/>
      <c r="BR210" s="200"/>
      <c r="BS210" s="200"/>
      <c r="CX210" s="354"/>
      <c r="CY210" s="354"/>
      <c r="CZ210" s="354"/>
      <c r="DA210" s="354"/>
      <c r="DB210" s="354"/>
      <c r="DC210" s="354"/>
      <c r="DD210" s="354"/>
      <c r="DE210" s="354"/>
      <c r="DF210" s="456"/>
      <c r="DG210" s="456"/>
      <c r="DH210" s="456"/>
      <c r="DI210" s="456"/>
      <c r="DJ210" s="456"/>
      <c r="DK210" s="456"/>
      <c r="DL210" s="456"/>
    </row>
    <row r="211" spans="1:116" ht="12.75" customHeight="1" x14ac:dyDescent="0.25">
      <c r="A211" s="210"/>
      <c r="B211" s="200"/>
      <c r="C211" s="200"/>
      <c r="D211" s="200"/>
      <c r="E211" s="200"/>
      <c r="F211" s="200"/>
      <c r="G211" s="200"/>
      <c r="H211" s="200"/>
      <c r="I211" s="200"/>
      <c r="J211" s="200"/>
      <c r="K211" s="200"/>
      <c r="L211" s="200"/>
      <c r="M211" s="200"/>
      <c r="N211" s="200"/>
      <c r="O211" s="200"/>
      <c r="P211" s="200"/>
      <c r="Q211" s="200"/>
      <c r="R211" s="200"/>
      <c r="S211" s="200"/>
      <c r="T211" s="200"/>
      <c r="U211" s="200"/>
      <c r="V211" s="200"/>
      <c r="W211" s="200"/>
      <c r="X211" s="200"/>
      <c r="Y211" s="200"/>
      <c r="Z211" s="200"/>
      <c r="AA211" s="200"/>
      <c r="AB211" s="200"/>
      <c r="AC211" s="200"/>
      <c r="AD211" s="200"/>
      <c r="AE211" s="200"/>
      <c r="AF211" s="200"/>
      <c r="AG211" s="200"/>
      <c r="AH211" s="209"/>
      <c r="AI211" s="200"/>
      <c r="AJ211" s="209"/>
      <c r="AK211" s="200"/>
      <c r="AL211" s="200"/>
      <c r="AM211" s="200"/>
      <c r="AN211" s="200"/>
      <c r="AO211" s="200"/>
      <c r="AP211" s="200"/>
      <c r="AQ211" s="200"/>
      <c r="AR211" s="209"/>
      <c r="AS211" s="200"/>
      <c r="AT211" s="200"/>
      <c r="AU211" s="200"/>
      <c r="AV211" s="209"/>
      <c r="AW211" s="200"/>
      <c r="AX211" s="200"/>
      <c r="AY211" s="200"/>
      <c r="AZ211" s="200"/>
      <c r="BA211" s="200"/>
      <c r="BB211" s="200"/>
      <c r="BC211" s="200"/>
      <c r="BD211" s="200"/>
      <c r="BE211" s="200"/>
      <c r="BF211" s="200"/>
      <c r="BG211" s="200"/>
      <c r="BH211" s="200"/>
      <c r="BI211" s="200"/>
      <c r="BJ211" s="200"/>
      <c r="BK211" s="200"/>
      <c r="BL211" s="200"/>
      <c r="BM211" s="200"/>
      <c r="BN211" s="200"/>
      <c r="BO211" s="200"/>
      <c r="BP211" s="200"/>
      <c r="BQ211" s="200"/>
      <c r="BR211" s="200"/>
      <c r="BS211" s="200"/>
      <c r="CX211" s="354"/>
      <c r="CY211" s="354"/>
      <c r="CZ211" s="354"/>
      <c r="DA211" s="354"/>
      <c r="DB211" s="354"/>
      <c r="DC211" s="354"/>
      <c r="DD211" s="354"/>
      <c r="DE211" s="354"/>
      <c r="DF211" s="456"/>
      <c r="DG211" s="456"/>
      <c r="DH211" s="456"/>
      <c r="DI211" s="456"/>
      <c r="DJ211" s="456"/>
      <c r="DK211" s="456"/>
      <c r="DL211" s="456"/>
    </row>
    <row r="212" spans="1:116" ht="12.75" customHeight="1" x14ac:dyDescent="0.25">
      <c r="A212" s="210"/>
      <c r="B212" s="200"/>
      <c r="C212" s="200"/>
      <c r="D212" s="200"/>
      <c r="E212" s="200"/>
      <c r="F212" s="200"/>
      <c r="G212" s="200"/>
      <c r="H212" s="200"/>
      <c r="I212" s="200"/>
      <c r="J212" s="200"/>
      <c r="K212" s="200"/>
      <c r="L212" s="200"/>
      <c r="M212" s="200"/>
      <c r="N212" s="200"/>
      <c r="O212" s="200"/>
      <c r="P212" s="200"/>
      <c r="Q212" s="200"/>
      <c r="R212" s="200"/>
      <c r="S212" s="200"/>
      <c r="T212" s="200"/>
      <c r="U212" s="200"/>
      <c r="V212" s="200"/>
      <c r="W212" s="200"/>
      <c r="X212" s="200"/>
      <c r="Y212" s="200"/>
      <c r="Z212" s="200"/>
      <c r="AA212" s="200"/>
      <c r="AB212" s="200"/>
      <c r="AC212" s="200"/>
      <c r="AD212" s="200"/>
      <c r="AE212" s="200"/>
      <c r="AF212" s="200"/>
      <c r="AG212" s="200"/>
      <c r="AH212" s="209"/>
      <c r="AI212" s="200"/>
      <c r="AJ212" s="209"/>
      <c r="AK212" s="200"/>
      <c r="AL212" s="200"/>
      <c r="AM212" s="200"/>
      <c r="AN212" s="200"/>
      <c r="AO212" s="200"/>
      <c r="AP212" s="200"/>
      <c r="AQ212" s="200"/>
      <c r="AR212" s="209"/>
      <c r="AS212" s="200"/>
      <c r="AT212" s="200"/>
      <c r="AU212" s="200"/>
      <c r="AV212" s="209"/>
      <c r="AW212" s="200"/>
      <c r="AX212" s="200"/>
      <c r="AY212" s="200"/>
      <c r="AZ212" s="200"/>
      <c r="BA212" s="200"/>
      <c r="BB212" s="200"/>
      <c r="BC212" s="200"/>
      <c r="BD212" s="200"/>
      <c r="BE212" s="200"/>
      <c r="BF212" s="200"/>
      <c r="BG212" s="200"/>
      <c r="BH212" s="200"/>
      <c r="BI212" s="200"/>
      <c r="BJ212" s="200"/>
      <c r="BK212" s="200"/>
      <c r="BL212" s="200"/>
      <c r="BM212" s="200"/>
      <c r="BN212" s="200"/>
      <c r="BO212" s="200"/>
      <c r="BP212" s="200"/>
      <c r="BQ212" s="200"/>
      <c r="BR212" s="200"/>
      <c r="BS212" s="200"/>
      <c r="CX212" s="354"/>
      <c r="CY212" s="354"/>
      <c r="CZ212" s="354"/>
      <c r="DA212" s="354"/>
      <c r="DB212" s="354"/>
      <c r="DC212" s="354"/>
      <c r="DD212" s="354"/>
      <c r="DE212" s="354"/>
      <c r="DF212" s="456"/>
      <c r="DG212" s="456"/>
      <c r="DH212" s="456"/>
      <c r="DI212" s="456"/>
      <c r="DJ212" s="456"/>
      <c r="DK212" s="456"/>
      <c r="DL212" s="456"/>
    </row>
    <row r="213" spans="1:116" ht="12.75" customHeight="1" x14ac:dyDescent="0.25">
      <c r="A213" s="210"/>
      <c r="B213" s="200"/>
      <c r="C213" s="200"/>
      <c r="D213" s="200"/>
      <c r="E213" s="200"/>
      <c r="F213" s="200"/>
      <c r="G213" s="200"/>
      <c r="H213" s="200"/>
      <c r="I213" s="200"/>
      <c r="J213" s="200"/>
      <c r="K213" s="200"/>
      <c r="L213" s="200"/>
      <c r="M213" s="200"/>
      <c r="N213" s="200"/>
      <c r="O213" s="200"/>
      <c r="P213" s="200"/>
      <c r="Q213" s="200"/>
      <c r="R213" s="200"/>
      <c r="S213" s="200"/>
      <c r="T213" s="200"/>
      <c r="U213" s="200"/>
      <c r="V213" s="200"/>
      <c r="W213" s="200"/>
      <c r="X213" s="200"/>
      <c r="Y213" s="200"/>
      <c r="Z213" s="200"/>
      <c r="AA213" s="200"/>
      <c r="AB213" s="200"/>
      <c r="AC213" s="200"/>
      <c r="AD213" s="200"/>
      <c r="AE213" s="200"/>
      <c r="AF213" s="200"/>
      <c r="AG213" s="200"/>
      <c r="AH213" s="209"/>
      <c r="AI213" s="200"/>
      <c r="AJ213" s="209"/>
      <c r="AK213" s="200"/>
      <c r="AL213" s="200"/>
      <c r="AM213" s="200"/>
      <c r="AN213" s="200"/>
      <c r="AO213" s="200"/>
      <c r="AP213" s="200"/>
      <c r="AQ213" s="200"/>
      <c r="AR213" s="209"/>
      <c r="AS213" s="200"/>
      <c r="AT213" s="200"/>
      <c r="AU213" s="200"/>
      <c r="AV213" s="209"/>
      <c r="AW213" s="200"/>
      <c r="AX213" s="200"/>
      <c r="AY213" s="200"/>
      <c r="AZ213" s="200"/>
      <c r="BA213" s="200"/>
      <c r="BB213" s="200"/>
      <c r="BC213" s="200"/>
      <c r="BD213" s="200"/>
      <c r="BE213" s="200"/>
      <c r="BF213" s="200"/>
      <c r="BG213" s="200"/>
      <c r="BH213" s="200"/>
      <c r="BI213" s="200"/>
      <c r="BJ213" s="200"/>
      <c r="BK213" s="200"/>
      <c r="BL213" s="200"/>
      <c r="BM213" s="200"/>
      <c r="BN213" s="200"/>
      <c r="BO213" s="200"/>
      <c r="BP213" s="200"/>
      <c r="BQ213" s="200"/>
      <c r="BR213" s="200"/>
      <c r="BS213" s="200"/>
      <c r="CX213" s="354"/>
      <c r="CY213" s="354"/>
      <c r="CZ213" s="354"/>
      <c r="DA213" s="354"/>
      <c r="DB213" s="354"/>
      <c r="DC213" s="354"/>
      <c r="DD213" s="354"/>
      <c r="DE213" s="354"/>
      <c r="DF213" s="456"/>
      <c r="DG213" s="456"/>
      <c r="DH213" s="456"/>
      <c r="DI213" s="456"/>
      <c r="DJ213" s="456"/>
      <c r="DK213" s="456"/>
      <c r="DL213" s="456"/>
    </row>
    <row r="214" spans="1:116" ht="12.75" customHeight="1" x14ac:dyDescent="0.25">
      <c r="A214" s="210"/>
      <c r="B214" s="200"/>
      <c r="C214" s="200"/>
      <c r="D214" s="200"/>
      <c r="E214" s="200"/>
      <c r="F214" s="200"/>
      <c r="G214" s="200"/>
      <c r="H214" s="200"/>
      <c r="I214" s="200"/>
      <c r="J214" s="200"/>
      <c r="K214" s="200"/>
      <c r="L214" s="200"/>
      <c r="M214" s="200"/>
      <c r="N214" s="200"/>
      <c r="O214" s="200"/>
      <c r="P214" s="200"/>
      <c r="Q214" s="200"/>
      <c r="R214" s="200"/>
      <c r="S214" s="200"/>
      <c r="T214" s="200"/>
      <c r="U214" s="200"/>
      <c r="V214" s="200"/>
      <c r="W214" s="200"/>
      <c r="X214" s="200"/>
      <c r="Y214" s="200"/>
      <c r="Z214" s="200"/>
      <c r="AA214" s="200"/>
      <c r="AB214" s="200"/>
      <c r="AC214" s="200"/>
      <c r="AD214" s="200"/>
      <c r="AE214" s="200"/>
      <c r="AF214" s="200"/>
      <c r="AG214" s="200"/>
      <c r="AH214" s="209"/>
      <c r="AI214" s="200"/>
      <c r="AJ214" s="209"/>
      <c r="AK214" s="200"/>
      <c r="AL214" s="200"/>
      <c r="AM214" s="200"/>
      <c r="AN214" s="200"/>
      <c r="AO214" s="200"/>
      <c r="AP214" s="200"/>
      <c r="AQ214" s="200"/>
      <c r="AR214" s="209"/>
      <c r="AS214" s="200"/>
      <c r="AT214" s="200"/>
      <c r="AU214" s="200"/>
      <c r="AV214" s="209"/>
      <c r="AW214" s="200"/>
      <c r="AX214" s="200"/>
      <c r="AY214" s="200"/>
      <c r="AZ214" s="200"/>
      <c r="BA214" s="200"/>
      <c r="BB214" s="200"/>
      <c r="BC214" s="200"/>
      <c r="BD214" s="200"/>
      <c r="BE214" s="200"/>
      <c r="BF214" s="200"/>
      <c r="BG214" s="200"/>
      <c r="BH214" s="200"/>
      <c r="BI214" s="200"/>
      <c r="BJ214" s="200"/>
      <c r="BK214" s="200"/>
      <c r="BL214" s="200"/>
      <c r="BM214" s="200"/>
      <c r="BN214" s="200"/>
      <c r="BO214" s="200"/>
      <c r="BP214" s="200"/>
      <c r="BQ214" s="200"/>
      <c r="BR214" s="200"/>
      <c r="BS214" s="200"/>
      <c r="CX214" s="354"/>
      <c r="CY214" s="354"/>
      <c r="CZ214" s="354"/>
      <c r="DA214" s="354"/>
      <c r="DB214" s="354"/>
      <c r="DC214" s="354"/>
      <c r="DD214" s="354"/>
      <c r="DE214" s="354"/>
      <c r="DF214" s="456"/>
      <c r="DG214" s="456"/>
      <c r="DH214" s="456"/>
      <c r="DI214" s="456"/>
      <c r="DJ214" s="456"/>
      <c r="DK214" s="456"/>
      <c r="DL214" s="456"/>
    </row>
    <row r="215" spans="1:116" ht="12.75" customHeight="1" x14ac:dyDescent="0.25">
      <c r="A215" s="210"/>
      <c r="B215" s="200"/>
      <c r="C215" s="200"/>
      <c r="D215" s="200"/>
      <c r="E215" s="200"/>
      <c r="F215" s="200"/>
      <c r="G215" s="200"/>
      <c r="H215" s="200"/>
      <c r="I215" s="200"/>
      <c r="J215" s="200"/>
      <c r="K215" s="200"/>
      <c r="L215" s="200"/>
      <c r="M215" s="200"/>
      <c r="N215" s="200"/>
      <c r="O215" s="200"/>
      <c r="P215" s="200"/>
      <c r="Q215" s="200"/>
      <c r="R215" s="200"/>
      <c r="S215" s="200"/>
      <c r="T215" s="200"/>
      <c r="U215" s="200"/>
      <c r="V215" s="200"/>
      <c r="W215" s="200"/>
      <c r="X215" s="200"/>
      <c r="Y215" s="200"/>
      <c r="Z215" s="200"/>
      <c r="AA215" s="200"/>
      <c r="AB215" s="200"/>
      <c r="AC215" s="200"/>
      <c r="AD215" s="200"/>
      <c r="AE215" s="200"/>
      <c r="AF215" s="200"/>
      <c r="AG215" s="200"/>
      <c r="AH215" s="209"/>
      <c r="AI215" s="200"/>
      <c r="AJ215" s="209"/>
      <c r="AK215" s="200"/>
      <c r="AL215" s="200"/>
      <c r="AM215" s="200"/>
      <c r="AN215" s="200"/>
      <c r="AO215" s="200"/>
      <c r="AP215" s="200"/>
      <c r="AQ215" s="200"/>
      <c r="AR215" s="209"/>
      <c r="AS215" s="200"/>
      <c r="AT215" s="200"/>
      <c r="AU215" s="200"/>
      <c r="AV215" s="209"/>
      <c r="AW215" s="200"/>
      <c r="AX215" s="200"/>
      <c r="AY215" s="200"/>
      <c r="AZ215" s="200"/>
      <c r="BA215" s="200"/>
      <c r="BB215" s="200"/>
      <c r="BC215" s="200"/>
      <c r="BD215" s="200"/>
      <c r="BE215" s="200"/>
      <c r="BF215" s="200"/>
      <c r="BG215" s="200"/>
      <c r="BH215" s="200"/>
      <c r="BI215" s="200"/>
      <c r="BJ215" s="200"/>
      <c r="BK215" s="200"/>
      <c r="BL215" s="200"/>
      <c r="BM215" s="200"/>
      <c r="BN215" s="200"/>
      <c r="BO215" s="200"/>
      <c r="BP215" s="200"/>
      <c r="BQ215" s="200"/>
      <c r="BR215" s="200"/>
      <c r="BS215" s="200"/>
      <c r="CX215" s="354"/>
      <c r="CY215" s="354"/>
      <c r="CZ215" s="354"/>
      <c r="DA215" s="354"/>
      <c r="DB215" s="354"/>
      <c r="DC215" s="354"/>
      <c r="DD215" s="354"/>
      <c r="DE215" s="354"/>
      <c r="DF215" s="456"/>
      <c r="DG215" s="456"/>
      <c r="DH215" s="456"/>
      <c r="DI215" s="456"/>
      <c r="DJ215" s="456"/>
      <c r="DK215" s="456"/>
      <c r="DL215" s="456"/>
    </row>
    <row r="216" spans="1:116" ht="12.75" customHeight="1" x14ac:dyDescent="0.25">
      <c r="A216" s="210"/>
      <c r="B216" s="200"/>
      <c r="C216" s="200"/>
      <c r="D216" s="200"/>
      <c r="E216" s="200"/>
      <c r="F216" s="200"/>
      <c r="G216" s="200"/>
      <c r="H216" s="200"/>
      <c r="I216" s="200"/>
      <c r="J216" s="200"/>
      <c r="K216" s="200"/>
      <c r="L216" s="200"/>
      <c r="M216" s="200"/>
      <c r="N216" s="200"/>
      <c r="O216" s="200"/>
      <c r="P216" s="200"/>
      <c r="Q216" s="200"/>
      <c r="R216" s="200"/>
      <c r="S216" s="200"/>
      <c r="T216" s="200"/>
      <c r="U216" s="200"/>
      <c r="V216" s="200"/>
      <c r="W216" s="200"/>
      <c r="X216" s="200"/>
      <c r="Y216" s="200"/>
      <c r="Z216" s="200"/>
      <c r="AA216" s="200"/>
      <c r="AB216" s="200"/>
      <c r="AC216" s="200"/>
      <c r="AD216" s="200"/>
      <c r="AE216" s="200"/>
      <c r="AF216" s="200"/>
      <c r="AG216" s="200"/>
      <c r="AH216" s="209"/>
      <c r="AI216" s="200"/>
      <c r="AJ216" s="209"/>
      <c r="AK216" s="200"/>
      <c r="AL216" s="200"/>
      <c r="AM216" s="200"/>
      <c r="AN216" s="200"/>
      <c r="AO216" s="200"/>
      <c r="AP216" s="200"/>
      <c r="AQ216" s="200"/>
      <c r="AR216" s="209"/>
      <c r="AS216" s="200"/>
      <c r="AT216" s="200"/>
      <c r="AU216" s="200"/>
      <c r="AV216" s="209"/>
      <c r="AW216" s="200"/>
      <c r="AX216" s="200"/>
      <c r="AY216" s="200"/>
      <c r="AZ216" s="200"/>
      <c r="BA216" s="200"/>
      <c r="BB216" s="200"/>
      <c r="BC216" s="200"/>
      <c r="BD216" s="200"/>
      <c r="BE216" s="200"/>
      <c r="BF216" s="200"/>
      <c r="BG216" s="200"/>
      <c r="BH216" s="200"/>
      <c r="BI216" s="200"/>
      <c r="BJ216" s="200"/>
      <c r="BK216" s="200"/>
      <c r="BL216" s="200"/>
      <c r="BM216" s="200"/>
      <c r="BN216" s="200"/>
      <c r="BO216" s="200"/>
      <c r="BP216" s="200"/>
      <c r="BQ216" s="200"/>
      <c r="BR216" s="200"/>
      <c r="BS216" s="200"/>
      <c r="CX216" s="354"/>
      <c r="CY216" s="354"/>
      <c r="CZ216" s="354"/>
      <c r="DA216" s="354"/>
      <c r="DB216" s="354"/>
      <c r="DC216" s="354"/>
      <c r="DD216" s="354"/>
      <c r="DE216" s="354"/>
      <c r="DF216" s="456"/>
      <c r="DG216" s="456"/>
      <c r="DH216" s="456"/>
      <c r="DI216" s="456"/>
      <c r="DJ216" s="456"/>
      <c r="DK216" s="456"/>
      <c r="DL216" s="456"/>
    </row>
    <row r="217" spans="1:116" ht="12.75" customHeight="1" x14ac:dyDescent="0.25">
      <c r="A217" s="210"/>
      <c r="B217" s="200"/>
      <c r="C217" s="200"/>
      <c r="D217" s="200"/>
      <c r="E217" s="200"/>
      <c r="F217" s="200"/>
      <c r="G217" s="200"/>
      <c r="H217" s="200"/>
      <c r="I217" s="200"/>
      <c r="J217" s="200"/>
      <c r="K217" s="200"/>
      <c r="L217" s="200"/>
      <c r="M217" s="200"/>
      <c r="N217" s="200"/>
      <c r="O217" s="200"/>
      <c r="P217" s="200"/>
      <c r="Q217" s="200"/>
      <c r="R217" s="200"/>
      <c r="S217" s="200"/>
      <c r="T217" s="200"/>
      <c r="U217" s="200"/>
      <c r="V217" s="200"/>
      <c r="W217" s="200"/>
      <c r="X217" s="200"/>
      <c r="Y217" s="200"/>
      <c r="Z217" s="200"/>
      <c r="AA217" s="200"/>
      <c r="AB217" s="200"/>
      <c r="AC217" s="200"/>
      <c r="AD217" s="200"/>
      <c r="AE217" s="200"/>
      <c r="AF217" s="200"/>
      <c r="AG217" s="200"/>
      <c r="AH217" s="209"/>
      <c r="AI217" s="200"/>
      <c r="AJ217" s="209"/>
      <c r="AK217" s="200"/>
      <c r="AL217" s="200"/>
      <c r="AM217" s="200"/>
      <c r="AN217" s="200"/>
      <c r="AO217" s="200"/>
      <c r="AP217" s="200"/>
      <c r="AQ217" s="200"/>
      <c r="AR217" s="209"/>
      <c r="AS217" s="200"/>
      <c r="AT217" s="200"/>
      <c r="AU217" s="200"/>
      <c r="AV217" s="209"/>
      <c r="AW217" s="200"/>
      <c r="AX217" s="200"/>
      <c r="AY217" s="200"/>
      <c r="AZ217" s="200"/>
      <c r="BA217" s="200"/>
      <c r="BB217" s="200"/>
      <c r="BC217" s="200"/>
      <c r="BD217" s="200"/>
      <c r="BE217" s="200"/>
      <c r="BF217" s="200"/>
      <c r="BG217" s="200"/>
      <c r="BH217" s="200"/>
      <c r="BI217" s="200"/>
      <c r="BJ217" s="200"/>
      <c r="BK217" s="200"/>
      <c r="BL217" s="200"/>
      <c r="BM217" s="200"/>
      <c r="BN217" s="200"/>
      <c r="BO217" s="200"/>
      <c r="BP217" s="200"/>
      <c r="BQ217" s="200"/>
      <c r="BR217" s="200"/>
      <c r="BS217" s="200"/>
      <c r="CX217" s="354"/>
      <c r="CY217" s="354"/>
      <c r="CZ217" s="354"/>
      <c r="DA217" s="354"/>
      <c r="DB217" s="354"/>
      <c r="DC217" s="354"/>
      <c r="DD217" s="354"/>
      <c r="DE217" s="354"/>
      <c r="DF217" s="456"/>
      <c r="DG217" s="456"/>
      <c r="DH217" s="456"/>
      <c r="DI217" s="456"/>
      <c r="DJ217" s="456"/>
      <c r="DK217" s="456"/>
      <c r="DL217" s="456"/>
    </row>
    <row r="218" spans="1:116" ht="12.75" customHeight="1" x14ac:dyDescent="0.25">
      <c r="A218" s="210"/>
      <c r="B218" s="200"/>
      <c r="C218" s="200"/>
      <c r="D218" s="200"/>
      <c r="E218" s="200"/>
      <c r="F218" s="200"/>
      <c r="G218" s="200"/>
      <c r="H218" s="200"/>
      <c r="I218" s="200"/>
      <c r="J218" s="200"/>
      <c r="K218" s="200"/>
      <c r="L218" s="200"/>
      <c r="M218" s="200"/>
      <c r="N218" s="200"/>
      <c r="O218" s="200"/>
      <c r="P218" s="200"/>
      <c r="Q218" s="200"/>
      <c r="R218" s="200"/>
      <c r="S218" s="200"/>
      <c r="T218" s="200"/>
      <c r="U218" s="200"/>
      <c r="V218" s="200"/>
      <c r="W218" s="200"/>
      <c r="X218" s="200"/>
      <c r="Y218" s="200"/>
      <c r="Z218" s="200"/>
      <c r="AA218" s="200"/>
      <c r="AB218" s="200"/>
      <c r="AC218" s="200"/>
      <c r="AD218" s="200"/>
      <c r="AE218" s="200"/>
      <c r="AF218" s="200"/>
      <c r="AG218" s="200"/>
      <c r="AH218" s="209"/>
      <c r="AI218" s="200"/>
      <c r="AJ218" s="209"/>
      <c r="AK218" s="200"/>
      <c r="AL218" s="200"/>
      <c r="AM218" s="200"/>
      <c r="AN218" s="200"/>
      <c r="AO218" s="200"/>
      <c r="AP218" s="200"/>
      <c r="AQ218" s="200"/>
      <c r="AR218" s="209"/>
      <c r="AS218" s="200"/>
      <c r="AT218" s="200"/>
      <c r="AU218" s="200"/>
      <c r="AV218" s="209"/>
      <c r="AW218" s="200"/>
      <c r="AX218" s="200"/>
      <c r="AY218" s="200"/>
      <c r="AZ218" s="200"/>
      <c r="BA218" s="200"/>
      <c r="BB218" s="200"/>
      <c r="BC218" s="200"/>
      <c r="BD218" s="200"/>
      <c r="BE218" s="200"/>
      <c r="BF218" s="200"/>
      <c r="BG218" s="200"/>
      <c r="BH218" s="200"/>
      <c r="BI218" s="200"/>
      <c r="BJ218" s="200"/>
      <c r="BK218" s="200"/>
      <c r="BL218" s="200"/>
      <c r="BM218" s="200"/>
      <c r="BN218" s="200"/>
      <c r="BO218" s="200"/>
      <c r="BP218" s="200"/>
      <c r="BQ218" s="200"/>
      <c r="BR218" s="200"/>
      <c r="BS218" s="200"/>
      <c r="CX218" s="354"/>
      <c r="CY218" s="354"/>
      <c r="CZ218" s="354"/>
      <c r="DA218" s="354"/>
      <c r="DB218" s="354"/>
      <c r="DC218" s="354"/>
      <c r="DD218" s="354"/>
      <c r="DE218" s="354"/>
      <c r="DF218" s="456"/>
      <c r="DG218" s="456"/>
      <c r="DH218" s="456"/>
      <c r="DI218" s="456"/>
      <c r="DJ218" s="456"/>
      <c r="DK218" s="456"/>
      <c r="DL218" s="456"/>
    </row>
    <row r="219" spans="1:116" ht="12.75" customHeight="1" x14ac:dyDescent="0.25">
      <c r="A219" s="210"/>
      <c r="B219" s="200"/>
      <c r="C219" s="200"/>
      <c r="D219" s="200"/>
      <c r="E219" s="200"/>
      <c r="F219" s="200"/>
      <c r="G219" s="200"/>
      <c r="H219" s="200"/>
      <c r="I219" s="200"/>
      <c r="J219" s="200"/>
      <c r="K219" s="200"/>
      <c r="L219" s="200"/>
      <c r="M219" s="200"/>
      <c r="N219" s="200"/>
      <c r="O219" s="200"/>
      <c r="P219" s="200"/>
      <c r="Q219" s="200"/>
      <c r="R219" s="200"/>
      <c r="S219" s="200"/>
      <c r="T219" s="200"/>
      <c r="U219" s="200"/>
      <c r="V219" s="200"/>
      <c r="W219" s="200"/>
      <c r="X219" s="200"/>
      <c r="Y219" s="200"/>
      <c r="Z219" s="200"/>
      <c r="AA219" s="200"/>
      <c r="AB219" s="200"/>
      <c r="AC219" s="200"/>
      <c r="AD219" s="200"/>
      <c r="AE219" s="200"/>
      <c r="AF219" s="200"/>
      <c r="AG219" s="200"/>
      <c r="AH219" s="209"/>
      <c r="AI219" s="200"/>
      <c r="AJ219" s="209"/>
      <c r="AK219" s="200"/>
      <c r="AL219" s="200"/>
      <c r="AM219" s="200"/>
      <c r="AN219" s="200"/>
      <c r="AO219" s="200"/>
      <c r="AP219" s="200"/>
      <c r="AQ219" s="200"/>
      <c r="AR219" s="209"/>
      <c r="AS219" s="200"/>
      <c r="AT219" s="200"/>
      <c r="AU219" s="200"/>
      <c r="AV219" s="209"/>
      <c r="AW219" s="200"/>
      <c r="AX219" s="200"/>
      <c r="AY219" s="200"/>
      <c r="AZ219" s="200"/>
      <c r="BA219" s="200"/>
      <c r="BB219" s="200"/>
      <c r="BC219" s="200"/>
      <c r="BD219" s="200"/>
      <c r="BE219" s="200"/>
      <c r="BF219" s="200"/>
      <c r="BG219" s="200"/>
      <c r="BH219" s="200"/>
      <c r="BI219" s="200"/>
      <c r="BJ219" s="200"/>
      <c r="BK219" s="200"/>
      <c r="BL219" s="200"/>
      <c r="BM219" s="200"/>
      <c r="BN219" s="200"/>
      <c r="BO219" s="200"/>
      <c r="BP219" s="200"/>
      <c r="BQ219" s="200"/>
      <c r="BR219" s="200"/>
      <c r="BS219" s="200"/>
      <c r="CX219" s="354"/>
      <c r="CY219" s="354"/>
      <c r="CZ219" s="354"/>
      <c r="DA219" s="354"/>
      <c r="DB219" s="354"/>
      <c r="DC219" s="354"/>
      <c r="DD219" s="354"/>
      <c r="DE219" s="354"/>
      <c r="DF219" s="456"/>
      <c r="DG219" s="456"/>
      <c r="DH219" s="456"/>
      <c r="DI219" s="456"/>
      <c r="DJ219" s="456"/>
      <c r="DK219" s="456"/>
      <c r="DL219" s="456"/>
    </row>
    <row r="220" spans="1:116" ht="12.75" customHeight="1" x14ac:dyDescent="0.25">
      <c r="A220" s="210"/>
      <c r="B220" s="200"/>
      <c r="C220" s="200"/>
      <c r="D220" s="200"/>
      <c r="E220" s="200"/>
      <c r="F220" s="200"/>
      <c r="G220" s="200"/>
      <c r="H220" s="200"/>
      <c r="I220" s="200"/>
      <c r="J220" s="200"/>
      <c r="K220" s="200"/>
      <c r="L220" s="200"/>
      <c r="M220" s="200"/>
      <c r="N220" s="200"/>
      <c r="O220" s="200"/>
      <c r="P220" s="200"/>
      <c r="Q220" s="200"/>
      <c r="R220" s="200"/>
      <c r="S220" s="200"/>
      <c r="T220" s="200"/>
      <c r="U220" s="200"/>
      <c r="V220" s="200"/>
      <c r="W220" s="200"/>
      <c r="X220" s="200"/>
      <c r="Y220" s="200"/>
      <c r="Z220" s="200"/>
      <c r="AA220" s="200"/>
      <c r="AB220" s="200"/>
      <c r="AC220" s="200"/>
      <c r="AD220" s="200"/>
      <c r="AE220" s="200"/>
      <c r="AF220" s="200"/>
      <c r="AG220" s="200"/>
      <c r="AH220" s="209"/>
      <c r="AI220" s="200"/>
      <c r="AJ220" s="209"/>
      <c r="AK220" s="200"/>
      <c r="AL220" s="200"/>
      <c r="AM220" s="200"/>
      <c r="AN220" s="200"/>
      <c r="AO220" s="200"/>
      <c r="AP220" s="200"/>
      <c r="AQ220" s="200"/>
      <c r="AR220" s="209"/>
      <c r="AS220" s="200"/>
      <c r="AT220" s="200"/>
      <c r="AU220" s="200"/>
      <c r="AV220" s="209"/>
      <c r="AW220" s="200"/>
      <c r="AX220" s="200"/>
      <c r="AY220" s="200"/>
      <c r="AZ220" s="200"/>
      <c r="BA220" s="200"/>
      <c r="BB220" s="200"/>
      <c r="BC220" s="200"/>
      <c r="BD220" s="200"/>
      <c r="BE220" s="200"/>
      <c r="BF220" s="200"/>
      <c r="BG220" s="200"/>
      <c r="BH220" s="200"/>
      <c r="BI220" s="200"/>
      <c r="BJ220" s="200"/>
      <c r="BK220" s="200"/>
      <c r="BL220" s="200"/>
      <c r="BM220" s="200"/>
      <c r="BN220" s="200"/>
      <c r="BO220" s="200"/>
      <c r="BP220" s="200"/>
      <c r="BQ220" s="200"/>
      <c r="BR220" s="200"/>
      <c r="BS220" s="200"/>
      <c r="CX220" s="354"/>
      <c r="CY220" s="354"/>
      <c r="CZ220" s="354"/>
      <c r="DA220" s="354"/>
      <c r="DB220" s="354"/>
      <c r="DC220" s="354"/>
      <c r="DD220" s="354"/>
      <c r="DE220" s="354"/>
      <c r="DF220" s="456"/>
      <c r="DG220" s="456"/>
      <c r="DH220" s="456"/>
      <c r="DI220" s="456"/>
      <c r="DJ220" s="456"/>
      <c r="DK220" s="456"/>
      <c r="DL220" s="456"/>
    </row>
    <row r="221" spans="1:116" ht="12.75" customHeight="1" x14ac:dyDescent="0.25">
      <c r="A221" s="210"/>
      <c r="B221" s="200"/>
      <c r="C221" s="200"/>
      <c r="D221" s="200"/>
      <c r="E221" s="200"/>
      <c r="F221" s="200"/>
      <c r="G221" s="200"/>
      <c r="H221" s="200"/>
      <c r="I221" s="200"/>
      <c r="J221" s="200"/>
      <c r="K221" s="200"/>
      <c r="L221" s="200"/>
      <c r="M221" s="200"/>
      <c r="N221" s="200"/>
      <c r="O221" s="200"/>
      <c r="P221" s="200"/>
      <c r="Q221" s="200"/>
      <c r="R221" s="200"/>
      <c r="S221" s="200"/>
      <c r="T221" s="200"/>
      <c r="U221" s="200"/>
      <c r="V221" s="200"/>
      <c r="W221" s="200"/>
      <c r="X221" s="200"/>
      <c r="Y221" s="200"/>
      <c r="Z221" s="200"/>
      <c r="AA221" s="200"/>
      <c r="AB221" s="200"/>
      <c r="AC221" s="200"/>
      <c r="AD221" s="200"/>
      <c r="AE221" s="200"/>
      <c r="AF221" s="200"/>
      <c r="AG221" s="200"/>
      <c r="AH221" s="209"/>
      <c r="AI221" s="200"/>
      <c r="AJ221" s="209"/>
      <c r="AK221" s="200"/>
      <c r="AL221" s="200"/>
      <c r="AM221" s="200"/>
      <c r="AN221" s="200"/>
      <c r="AO221" s="200"/>
      <c r="AP221" s="200"/>
      <c r="AQ221" s="200"/>
      <c r="AR221" s="209"/>
      <c r="AS221" s="200"/>
      <c r="AT221" s="200"/>
      <c r="AU221" s="200"/>
      <c r="AV221" s="209"/>
      <c r="AW221" s="200"/>
      <c r="AX221" s="200"/>
      <c r="AY221" s="200"/>
      <c r="AZ221" s="200"/>
      <c r="BA221" s="200"/>
      <c r="BB221" s="200"/>
      <c r="BC221" s="200"/>
      <c r="BD221" s="200"/>
      <c r="BE221" s="200"/>
      <c r="BF221" s="200"/>
      <c r="BG221" s="200"/>
      <c r="BH221" s="200"/>
      <c r="BI221" s="200"/>
      <c r="BJ221" s="200"/>
      <c r="BK221" s="200"/>
      <c r="BL221" s="200"/>
      <c r="BM221" s="200"/>
      <c r="BN221" s="200"/>
      <c r="BO221" s="200"/>
      <c r="BP221" s="200"/>
      <c r="BQ221" s="200"/>
      <c r="BR221" s="200"/>
      <c r="BS221" s="200"/>
      <c r="CX221" s="354"/>
      <c r="CY221" s="354"/>
      <c r="CZ221" s="354"/>
      <c r="DA221" s="354"/>
      <c r="DB221" s="354"/>
      <c r="DC221" s="354"/>
      <c r="DD221" s="354"/>
      <c r="DE221" s="354"/>
      <c r="DF221" s="456"/>
      <c r="DG221" s="456"/>
      <c r="DH221" s="456"/>
      <c r="DI221" s="456"/>
      <c r="DJ221" s="456"/>
      <c r="DK221" s="456"/>
      <c r="DL221" s="456"/>
    </row>
    <row r="222" spans="1:116" ht="12.75" customHeight="1" x14ac:dyDescent="0.25">
      <c r="A222" s="210"/>
      <c r="B222" s="200"/>
      <c r="C222" s="200"/>
      <c r="D222" s="200"/>
      <c r="E222" s="200"/>
      <c r="F222" s="200"/>
      <c r="G222" s="200"/>
      <c r="H222" s="200"/>
      <c r="I222" s="200"/>
      <c r="J222" s="200"/>
      <c r="K222" s="200"/>
      <c r="L222" s="200"/>
      <c r="M222" s="200"/>
      <c r="N222" s="200"/>
      <c r="O222" s="200"/>
      <c r="P222" s="200"/>
      <c r="Q222" s="200"/>
      <c r="R222" s="200"/>
      <c r="S222" s="200"/>
      <c r="T222" s="200"/>
      <c r="U222" s="200"/>
      <c r="V222" s="200"/>
      <c r="W222" s="200"/>
      <c r="X222" s="200"/>
      <c r="Y222" s="200"/>
      <c r="Z222" s="200"/>
      <c r="AA222" s="200"/>
      <c r="AB222" s="200"/>
      <c r="AC222" s="200"/>
      <c r="AD222" s="200"/>
      <c r="AE222" s="200"/>
      <c r="AF222" s="200"/>
      <c r="AG222" s="200"/>
      <c r="AH222" s="209"/>
      <c r="AI222" s="200"/>
      <c r="AJ222" s="209"/>
      <c r="AK222" s="200"/>
      <c r="AL222" s="200"/>
      <c r="AM222" s="200"/>
      <c r="AN222" s="200"/>
      <c r="AO222" s="200"/>
      <c r="AP222" s="200"/>
      <c r="AQ222" s="200"/>
      <c r="AR222" s="209"/>
      <c r="AS222" s="200"/>
      <c r="AT222" s="200"/>
      <c r="AU222" s="200"/>
      <c r="AV222" s="209"/>
      <c r="AW222" s="200"/>
      <c r="AX222" s="200"/>
      <c r="AY222" s="200"/>
      <c r="AZ222" s="200"/>
      <c r="BA222" s="200"/>
      <c r="BB222" s="200"/>
      <c r="BC222" s="200"/>
      <c r="BD222" s="200"/>
      <c r="BE222" s="200"/>
      <c r="BF222" s="200"/>
      <c r="BG222" s="200"/>
      <c r="BH222" s="200"/>
      <c r="BI222" s="200"/>
      <c r="BJ222" s="200"/>
      <c r="BK222" s="200"/>
      <c r="BL222" s="200"/>
      <c r="BM222" s="200"/>
      <c r="BN222" s="200"/>
      <c r="BO222" s="200"/>
      <c r="BP222" s="200"/>
      <c r="BQ222" s="200"/>
      <c r="BR222" s="200"/>
      <c r="BS222" s="200"/>
      <c r="CX222" s="354"/>
      <c r="CY222" s="354"/>
      <c r="CZ222" s="354"/>
      <c r="DA222" s="354"/>
      <c r="DB222" s="354"/>
      <c r="DC222" s="354"/>
      <c r="DD222" s="354"/>
      <c r="DE222" s="354"/>
      <c r="DF222" s="456"/>
      <c r="DG222" s="456"/>
      <c r="DH222" s="456"/>
      <c r="DI222" s="456"/>
      <c r="DJ222" s="456"/>
      <c r="DK222" s="456"/>
      <c r="DL222" s="456"/>
    </row>
    <row r="223" spans="1:116" ht="12.75" customHeight="1" x14ac:dyDescent="0.25">
      <c r="A223" s="210"/>
      <c r="B223" s="200"/>
      <c r="C223" s="200"/>
      <c r="D223" s="200"/>
      <c r="E223" s="200"/>
      <c r="F223" s="200"/>
      <c r="G223" s="200"/>
      <c r="H223" s="200"/>
      <c r="I223" s="200"/>
      <c r="J223" s="200"/>
      <c r="K223" s="200"/>
      <c r="L223" s="200"/>
      <c r="M223" s="200"/>
      <c r="N223" s="200"/>
      <c r="O223" s="200"/>
      <c r="P223" s="200"/>
      <c r="Q223" s="200"/>
      <c r="R223" s="200"/>
      <c r="S223" s="200"/>
      <c r="T223" s="200"/>
      <c r="U223" s="200"/>
      <c r="V223" s="200"/>
      <c r="W223" s="200"/>
      <c r="X223" s="200"/>
      <c r="Y223" s="200"/>
      <c r="Z223" s="200"/>
      <c r="AA223" s="200"/>
      <c r="AB223" s="200"/>
      <c r="AC223" s="200"/>
      <c r="AD223" s="200"/>
      <c r="AE223" s="200"/>
      <c r="AF223" s="200"/>
      <c r="AG223" s="200"/>
      <c r="AH223" s="209"/>
      <c r="AI223" s="200"/>
      <c r="AJ223" s="209"/>
      <c r="AK223" s="200"/>
      <c r="AL223" s="200"/>
      <c r="AM223" s="200"/>
      <c r="AN223" s="200"/>
      <c r="AO223" s="200"/>
      <c r="AP223" s="200"/>
      <c r="AQ223" s="200"/>
      <c r="AR223" s="209"/>
      <c r="AS223" s="200"/>
      <c r="AT223" s="200"/>
      <c r="AU223" s="200"/>
      <c r="AV223" s="209"/>
      <c r="AW223" s="200"/>
      <c r="AX223" s="200"/>
      <c r="AY223" s="200"/>
      <c r="AZ223" s="200"/>
      <c r="BA223" s="200"/>
      <c r="BB223" s="200"/>
      <c r="BC223" s="200"/>
      <c r="BD223" s="200"/>
      <c r="BE223" s="200"/>
      <c r="BF223" s="200"/>
      <c r="BG223" s="200"/>
      <c r="BH223" s="200"/>
      <c r="BI223" s="200"/>
      <c r="BJ223" s="200"/>
      <c r="BK223" s="200"/>
      <c r="BL223" s="200"/>
      <c r="BM223" s="200"/>
      <c r="BN223" s="200"/>
      <c r="BO223" s="200"/>
      <c r="BP223" s="200"/>
      <c r="BQ223" s="200"/>
      <c r="BR223" s="200"/>
      <c r="BS223" s="200"/>
      <c r="CX223" s="354"/>
      <c r="CY223" s="354"/>
      <c r="CZ223" s="354"/>
      <c r="DA223" s="354"/>
      <c r="DB223" s="354"/>
      <c r="DC223" s="354"/>
      <c r="DD223" s="354"/>
      <c r="DE223" s="354"/>
      <c r="DF223" s="456"/>
      <c r="DG223" s="456"/>
      <c r="DH223" s="456"/>
      <c r="DI223" s="456"/>
      <c r="DJ223" s="456"/>
      <c r="DK223" s="456"/>
      <c r="DL223" s="456"/>
    </row>
    <row r="224" spans="1:116" ht="12.75" customHeight="1" x14ac:dyDescent="0.25">
      <c r="A224" s="210"/>
      <c r="B224" s="200"/>
      <c r="C224" s="200"/>
      <c r="D224" s="200"/>
      <c r="E224" s="200"/>
      <c r="F224" s="200"/>
      <c r="G224" s="200"/>
      <c r="H224" s="200"/>
      <c r="I224" s="200"/>
      <c r="J224" s="200"/>
      <c r="K224" s="200"/>
      <c r="L224" s="200"/>
      <c r="M224" s="200"/>
      <c r="N224" s="200"/>
      <c r="O224" s="200"/>
      <c r="P224" s="200"/>
      <c r="Q224" s="200"/>
      <c r="R224" s="200"/>
      <c r="S224" s="200"/>
      <c r="T224" s="200"/>
      <c r="U224" s="200"/>
      <c r="V224" s="200"/>
      <c r="W224" s="200"/>
      <c r="X224" s="200"/>
      <c r="Y224" s="200"/>
      <c r="Z224" s="200"/>
      <c r="AA224" s="200"/>
      <c r="AB224" s="200"/>
      <c r="AC224" s="200"/>
      <c r="AD224" s="200"/>
      <c r="AE224" s="200"/>
      <c r="AF224" s="200"/>
      <c r="AG224" s="200"/>
      <c r="AH224" s="209"/>
      <c r="AI224" s="200"/>
      <c r="AJ224" s="209"/>
      <c r="AK224" s="200"/>
      <c r="AL224" s="200"/>
      <c r="AM224" s="200"/>
      <c r="AN224" s="200"/>
      <c r="AO224" s="200"/>
      <c r="AP224" s="200"/>
      <c r="AQ224" s="200"/>
      <c r="AR224" s="209"/>
      <c r="AS224" s="200"/>
      <c r="AT224" s="200"/>
      <c r="AU224" s="200"/>
      <c r="AV224" s="209"/>
      <c r="AW224" s="200"/>
      <c r="AX224" s="200"/>
      <c r="AY224" s="200"/>
      <c r="AZ224" s="200"/>
      <c r="BA224" s="200"/>
      <c r="BB224" s="200"/>
      <c r="BC224" s="200"/>
      <c r="BD224" s="200"/>
      <c r="BE224" s="200"/>
      <c r="BF224" s="200"/>
      <c r="BG224" s="200"/>
      <c r="BH224" s="200"/>
      <c r="BI224" s="200"/>
      <c r="BJ224" s="200"/>
      <c r="BK224" s="200"/>
      <c r="BL224" s="200"/>
      <c r="BM224" s="200"/>
      <c r="BN224" s="200"/>
      <c r="BO224" s="200"/>
      <c r="BP224" s="200"/>
      <c r="BQ224" s="200"/>
      <c r="BR224" s="200"/>
      <c r="BS224" s="200"/>
      <c r="CX224" s="354"/>
      <c r="CY224" s="354"/>
      <c r="CZ224" s="354"/>
      <c r="DA224" s="354"/>
      <c r="DB224" s="354"/>
      <c r="DC224" s="354"/>
      <c r="DD224" s="354"/>
      <c r="DE224" s="354"/>
      <c r="DF224" s="456"/>
      <c r="DG224" s="456"/>
      <c r="DH224" s="456"/>
      <c r="DI224" s="456"/>
      <c r="DJ224" s="456"/>
      <c r="DK224" s="456"/>
      <c r="DL224" s="456"/>
    </row>
    <row r="225" spans="1:116" ht="12.75" customHeight="1" x14ac:dyDescent="0.25">
      <c r="A225" s="210"/>
      <c r="B225" s="200"/>
      <c r="C225" s="200"/>
      <c r="D225" s="200"/>
      <c r="E225" s="200"/>
      <c r="F225" s="200"/>
      <c r="G225" s="200"/>
      <c r="H225" s="200"/>
      <c r="I225" s="200"/>
      <c r="J225" s="200"/>
      <c r="K225" s="200"/>
      <c r="L225" s="200"/>
      <c r="M225" s="200"/>
      <c r="N225" s="200"/>
      <c r="O225" s="200"/>
      <c r="P225" s="200"/>
      <c r="Q225" s="200"/>
      <c r="R225" s="200"/>
      <c r="S225" s="200"/>
      <c r="T225" s="200"/>
      <c r="U225" s="200"/>
      <c r="V225" s="200"/>
      <c r="W225" s="200"/>
      <c r="X225" s="200"/>
      <c r="Y225" s="200"/>
      <c r="Z225" s="200"/>
      <c r="AA225" s="200"/>
      <c r="AB225" s="200"/>
      <c r="AC225" s="200"/>
      <c r="AD225" s="200"/>
      <c r="AE225" s="200"/>
      <c r="AF225" s="200"/>
      <c r="AG225" s="200"/>
      <c r="AH225" s="209"/>
      <c r="AI225" s="200"/>
      <c r="AJ225" s="209"/>
      <c r="AK225" s="200"/>
      <c r="AL225" s="200"/>
      <c r="AM225" s="200"/>
      <c r="AN225" s="200"/>
      <c r="AO225" s="200"/>
      <c r="AP225" s="200"/>
      <c r="AQ225" s="200"/>
      <c r="AR225" s="209"/>
      <c r="AS225" s="200"/>
      <c r="AT225" s="200"/>
      <c r="AU225" s="200"/>
      <c r="AV225" s="209"/>
      <c r="AW225" s="200"/>
      <c r="AX225" s="200"/>
      <c r="AY225" s="200"/>
      <c r="AZ225" s="200"/>
      <c r="BA225" s="200"/>
      <c r="BB225" s="200"/>
      <c r="BC225" s="200"/>
      <c r="BD225" s="200"/>
      <c r="BE225" s="200"/>
      <c r="BF225" s="200"/>
      <c r="BG225" s="200"/>
      <c r="BH225" s="200"/>
      <c r="BI225" s="200"/>
      <c r="BJ225" s="200"/>
      <c r="BK225" s="200"/>
      <c r="BL225" s="200"/>
      <c r="BM225" s="200"/>
      <c r="BN225" s="200"/>
      <c r="BO225" s="200"/>
      <c r="BP225" s="200"/>
      <c r="BQ225" s="200"/>
      <c r="BR225" s="200"/>
      <c r="BS225" s="200"/>
      <c r="CX225" s="354"/>
      <c r="CY225" s="354"/>
      <c r="CZ225" s="354"/>
      <c r="DA225" s="354"/>
      <c r="DB225" s="354"/>
      <c r="DC225" s="354"/>
      <c r="DD225" s="354"/>
      <c r="DE225" s="354"/>
      <c r="DF225" s="456"/>
      <c r="DG225" s="456"/>
      <c r="DH225" s="456"/>
      <c r="DI225" s="456"/>
      <c r="DJ225" s="456"/>
      <c r="DK225" s="456"/>
      <c r="DL225" s="456"/>
    </row>
    <row r="226" spans="1:116" ht="12.75" customHeight="1" x14ac:dyDescent="0.25">
      <c r="A226" s="210"/>
      <c r="B226" s="200"/>
      <c r="C226" s="200"/>
      <c r="D226" s="200"/>
      <c r="E226" s="200"/>
      <c r="F226" s="200"/>
      <c r="G226" s="200"/>
      <c r="H226" s="200"/>
      <c r="I226" s="200"/>
      <c r="J226" s="200"/>
      <c r="K226" s="200"/>
      <c r="L226" s="200"/>
      <c r="M226" s="200"/>
      <c r="N226" s="200"/>
      <c r="O226" s="200"/>
      <c r="P226" s="200"/>
      <c r="Q226" s="200"/>
      <c r="R226" s="200"/>
      <c r="S226" s="200"/>
      <c r="T226" s="200"/>
      <c r="U226" s="200"/>
      <c r="V226" s="200"/>
      <c r="W226" s="200"/>
      <c r="X226" s="200"/>
      <c r="Y226" s="200"/>
      <c r="Z226" s="200"/>
      <c r="AA226" s="200"/>
      <c r="AB226" s="200"/>
      <c r="AC226" s="200"/>
      <c r="AD226" s="200"/>
      <c r="AE226" s="200"/>
      <c r="AF226" s="200"/>
      <c r="AG226" s="200"/>
      <c r="AH226" s="209"/>
      <c r="AI226" s="200"/>
      <c r="AJ226" s="209"/>
      <c r="AK226" s="200"/>
      <c r="AL226" s="200"/>
      <c r="AM226" s="200"/>
      <c r="AN226" s="200"/>
      <c r="AO226" s="200"/>
      <c r="AP226" s="200"/>
      <c r="AQ226" s="200"/>
      <c r="AR226" s="209"/>
      <c r="AS226" s="200"/>
      <c r="AT226" s="200"/>
      <c r="AU226" s="200"/>
      <c r="AV226" s="209"/>
      <c r="AW226" s="200"/>
      <c r="AX226" s="200"/>
      <c r="AY226" s="200"/>
      <c r="AZ226" s="200"/>
      <c r="BA226" s="200"/>
      <c r="BB226" s="200"/>
      <c r="BC226" s="200"/>
      <c r="BD226" s="200"/>
      <c r="BE226" s="200"/>
      <c r="BF226" s="200"/>
      <c r="BG226" s="200"/>
      <c r="BH226" s="200"/>
      <c r="BI226" s="200"/>
      <c r="BJ226" s="200"/>
      <c r="BK226" s="200"/>
      <c r="BL226" s="200"/>
      <c r="BM226" s="200"/>
      <c r="BN226" s="200"/>
      <c r="BO226" s="200"/>
      <c r="BP226" s="200"/>
      <c r="BQ226" s="200"/>
      <c r="BR226" s="200"/>
      <c r="BS226" s="200"/>
      <c r="CX226" s="354"/>
      <c r="CY226" s="354"/>
      <c r="CZ226" s="354"/>
      <c r="DA226" s="354"/>
      <c r="DB226" s="354"/>
      <c r="DC226" s="354"/>
      <c r="DD226" s="354"/>
      <c r="DE226" s="354"/>
      <c r="DF226" s="456"/>
      <c r="DG226" s="456"/>
      <c r="DH226" s="456"/>
      <c r="DI226" s="456"/>
      <c r="DJ226" s="456"/>
      <c r="DK226" s="456"/>
      <c r="DL226" s="456"/>
    </row>
    <row r="227" spans="1:116" ht="12.75" customHeight="1" x14ac:dyDescent="0.25">
      <c r="A227" s="210"/>
      <c r="B227" s="200"/>
      <c r="C227" s="200"/>
      <c r="D227" s="200"/>
      <c r="E227" s="200"/>
      <c r="F227" s="200"/>
      <c r="G227" s="200"/>
      <c r="H227" s="200"/>
      <c r="I227" s="200"/>
      <c r="J227" s="200"/>
      <c r="K227" s="200"/>
      <c r="L227" s="200"/>
      <c r="M227" s="200"/>
      <c r="N227" s="200"/>
      <c r="O227" s="200"/>
      <c r="P227" s="200"/>
      <c r="Q227" s="200"/>
      <c r="R227" s="200"/>
      <c r="S227" s="200"/>
      <c r="T227" s="200"/>
      <c r="U227" s="200"/>
      <c r="V227" s="200"/>
      <c r="W227" s="200"/>
      <c r="X227" s="200"/>
      <c r="Y227" s="200"/>
      <c r="Z227" s="200"/>
      <c r="AA227" s="200"/>
      <c r="AB227" s="200"/>
      <c r="AC227" s="200"/>
      <c r="AD227" s="200"/>
      <c r="AE227" s="200"/>
      <c r="AF227" s="200"/>
      <c r="AG227" s="200"/>
      <c r="AH227" s="209"/>
      <c r="AI227" s="200"/>
      <c r="AJ227" s="209"/>
      <c r="AK227" s="200"/>
      <c r="AL227" s="200"/>
      <c r="AM227" s="200"/>
      <c r="AN227" s="200"/>
      <c r="AO227" s="200"/>
      <c r="AP227" s="200"/>
      <c r="AQ227" s="200"/>
      <c r="AR227" s="209"/>
      <c r="AS227" s="200"/>
      <c r="AT227" s="200"/>
      <c r="AU227" s="200"/>
      <c r="AV227" s="209"/>
      <c r="AW227" s="200"/>
      <c r="AX227" s="200"/>
      <c r="AY227" s="200"/>
      <c r="AZ227" s="200"/>
      <c r="BA227" s="200"/>
      <c r="BB227" s="200"/>
      <c r="BC227" s="200"/>
      <c r="BD227" s="200"/>
      <c r="BE227" s="200"/>
      <c r="BF227" s="200"/>
      <c r="BG227" s="200"/>
      <c r="BH227" s="200"/>
      <c r="BI227" s="200"/>
      <c r="BJ227" s="200"/>
      <c r="BK227" s="200"/>
      <c r="BL227" s="200"/>
      <c r="BM227" s="200"/>
      <c r="BN227" s="200"/>
      <c r="BO227" s="200"/>
      <c r="BP227" s="200"/>
      <c r="BQ227" s="200"/>
      <c r="BR227" s="200"/>
      <c r="BS227" s="200"/>
      <c r="DF227" s="456"/>
      <c r="DG227" s="456"/>
      <c r="DH227" s="456"/>
      <c r="DI227" s="456"/>
      <c r="DJ227" s="456"/>
      <c r="DK227" s="456"/>
      <c r="DL227" s="456"/>
    </row>
    <row r="228" spans="1:116" ht="12.75" customHeight="1" x14ac:dyDescent="0.25">
      <c r="A228" s="210"/>
      <c r="B228" s="200"/>
      <c r="C228" s="200"/>
      <c r="D228" s="200"/>
      <c r="E228" s="200"/>
      <c r="F228" s="200"/>
      <c r="G228" s="200"/>
      <c r="H228" s="200"/>
      <c r="I228" s="200"/>
      <c r="J228" s="200"/>
      <c r="K228" s="200"/>
      <c r="L228" s="200"/>
      <c r="M228" s="200"/>
      <c r="N228" s="200"/>
      <c r="O228" s="200"/>
      <c r="P228" s="200"/>
      <c r="Q228" s="200"/>
      <c r="R228" s="200"/>
      <c r="S228" s="200"/>
      <c r="T228" s="200"/>
      <c r="U228" s="200"/>
      <c r="V228" s="200"/>
      <c r="W228" s="200"/>
      <c r="X228" s="200"/>
      <c r="Y228" s="200"/>
      <c r="Z228" s="200"/>
      <c r="AA228" s="200"/>
      <c r="AB228" s="200"/>
      <c r="AC228" s="200"/>
      <c r="AD228" s="200"/>
      <c r="AE228" s="200"/>
      <c r="AF228" s="200"/>
      <c r="AG228" s="200"/>
      <c r="AH228" s="209"/>
      <c r="AI228" s="200"/>
      <c r="AJ228" s="209"/>
      <c r="AK228" s="200"/>
      <c r="AL228" s="200"/>
      <c r="AM228" s="200"/>
      <c r="AN228" s="200"/>
      <c r="AO228" s="200"/>
      <c r="AP228" s="200"/>
      <c r="AQ228" s="200"/>
      <c r="AR228" s="209"/>
      <c r="AS228" s="200"/>
      <c r="AT228" s="200"/>
      <c r="AU228" s="200"/>
      <c r="AV228" s="209"/>
      <c r="AW228" s="200"/>
      <c r="AX228" s="200"/>
      <c r="AY228" s="200"/>
      <c r="AZ228" s="200"/>
      <c r="BA228" s="200"/>
      <c r="BB228" s="200"/>
      <c r="BC228" s="200"/>
      <c r="BD228" s="200"/>
      <c r="BE228" s="200"/>
      <c r="BF228" s="200"/>
      <c r="BG228" s="200"/>
      <c r="BH228" s="200"/>
      <c r="BI228" s="200"/>
      <c r="BJ228" s="200"/>
      <c r="BK228" s="200"/>
      <c r="BL228" s="200"/>
      <c r="BM228" s="200"/>
      <c r="BN228" s="200"/>
      <c r="BO228" s="200"/>
      <c r="BP228" s="200"/>
      <c r="BQ228" s="200"/>
      <c r="BR228" s="200"/>
      <c r="BS228" s="200"/>
      <c r="DF228" s="456"/>
      <c r="DG228" s="456"/>
      <c r="DH228" s="456"/>
      <c r="DI228" s="456"/>
      <c r="DJ228" s="456"/>
      <c r="DK228" s="456"/>
      <c r="DL228" s="456"/>
    </row>
    <row r="229" spans="1:116" ht="12.75" customHeight="1" x14ac:dyDescent="0.25">
      <c r="A229" s="210"/>
      <c r="B229" s="200"/>
      <c r="C229" s="200"/>
      <c r="D229" s="200"/>
      <c r="E229" s="200"/>
      <c r="F229" s="200"/>
      <c r="G229" s="200"/>
      <c r="H229" s="200"/>
      <c r="I229" s="200"/>
      <c r="J229" s="200"/>
      <c r="K229" s="200"/>
      <c r="L229" s="200"/>
      <c r="M229" s="200"/>
      <c r="N229" s="200"/>
      <c r="O229" s="200"/>
      <c r="P229" s="200"/>
      <c r="Q229" s="200"/>
      <c r="R229" s="200"/>
      <c r="S229" s="200"/>
      <c r="T229" s="200"/>
      <c r="U229" s="200"/>
      <c r="V229" s="200"/>
      <c r="W229" s="200"/>
      <c r="X229" s="200"/>
      <c r="Y229" s="200"/>
      <c r="Z229" s="200"/>
      <c r="AA229" s="200"/>
      <c r="AB229" s="200"/>
      <c r="AC229" s="200"/>
      <c r="AD229" s="200"/>
      <c r="AE229" s="200"/>
      <c r="AF229" s="200"/>
      <c r="AG229" s="200"/>
      <c r="AH229" s="209"/>
      <c r="AI229" s="200"/>
      <c r="AJ229" s="209"/>
      <c r="AK229" s="200"/>
      <c r="AL229" s="200"/>
      <c r="AM229" s="200"/>
      <c r="AN229" s="200"/>
      <c r="AO229" s="200"/>
      <c r="AP229" s="200"/>
      <c r="AQ229" s="200"/>
      <c r="AR229" s="209"/>
      <c r="AS229" s="200"/>
      <c r="AT229" s="200"/>
      <c r="AU229" s="200"/>
      <c r="AV229" s="209"/>
      <c r="AW229" s="200"/>
      <c r="AX229" s="200"/>
      <c r="AY229" s="200"/>
      <c r="AZ229" s="200"/>
      <c r="BA229" s="200"/>
      <c r="BB229" s="200"/>
      <c r="BC229" s="200"/>
      <c r="BD229" s="200"/>
      <c r="BE229" s="200"/>
      <c r="BF229" s="200"/>
      <c r="BG229" s="200"/>
      <c r="BH229" s="200"/>
      <c r="BI229" s="200"/>
      <c r="BJ229" s="200"/>
      <c r="BK229" s="200"/>
      <c r="BL229" s="200"/>
      <c r="BM229" s="200"/>
      <c r="BN229" s="200"/>
      <c r="BO229" s="200"/>
      <c r="BP229" s="200"/>
      <c r="BQ229" s="200"/>
      <c r="BR229" s="200"/>
      <c r="BS229" s="200"/>
      <c r="DF229" s="456"/>
      <c r="DG229" s="456"/>
      <c r="DH229" s="456"/>
      <c r="DI229" s="456"/>
      <c r="DJ229" s="456"/>
      <c r="DK229" s="456"/>
      <c r="DL229" s="456"/>
    </row>
    <row r="230" spans="1:116" ht="12.75" customHeight="1" x14ac:dyDescent="0.25">
      <c r="A230" s="210"/>
      <c r="B230" s="200"/>
      <c r="C230" s="200"/>
      <c r="D230" s="200"/>
      <c r="E230" s="200"/>
      <c r="F230" s="200"/>
      <c r="G230" s="200"/>
      <c r="H230" s="200"/>
      <c r="I230" s="200"/>
      <c r="J230" s="200"/>
      <c r="K230" s="200"/>
      <c r="L230" s="200"/>
      <c r="M230" s="200"/>
      <c r="N230" s="200"/>
      <c r="O230" s="200"/>
      <c r="P230" s="200"/>
      <c r="Q230" s="200"/>
      <c r="R230" s="200"/>
      <c r="S230" s="200"/>
      <c r="T230" s="200"/>
      <c r="U230" s="200"/>
      <c r="V230" s="200"/>
      <c r="W230" s="200"/>
      <c r="X230" s="200"/>
      <c r="Y230" s="200"/>
      <c r="Z230" s="200"/>
      <c r="AA230" s="200"/>
      <c r="AB230" s="200"/>
      <c r="AC230" s="200"/>
      <c r="AD230" s="200"/>
      <c r="AE230" s="200"/>
      <c r="AF230" s="200"/>
      <c r="AG230" s="200"/>
      <c r="AH230" s="209"/>
      <c r="AI230" s="200"/>
      <c r="AJ230" s="209"/>
      <c r="AK230" s="200"/>
      <c r="AL230" s="200"/>
      <c r="AM230" s="200"/>
      <c r="AN230" s="200"/>
      <c r="AO230" s="200"/>
      <c r="AP230" s="200"/>
      <c r="AQ230" s="200"/>
      <c r="AR230" s="209"/>
      <c r="AS230" s="200"/>
      <c r="AT230" s="200"/>
      <c r="AU230" s="200"/>
      <c r="AV230" s="209"/>
      <c r="AW230" s="200"/>
      <c r="AX230" s="200"/>
      <c r="AY230" s="200"/>
      <c r="AZ230" s="200"/>
      <c r="BA230" s="200"/>
      <c r="BB230" s="200"/>
      <c r="BC230" s="200"/>
      <c r="BD230" s="200"/>
      <c r="BE230" s="200"/>
      <c r="BF230" s="200"/>
      <c r="BG230" s="200"/>
      <c r="BH230" s="200"/>
      <c r="BI230" s="200"/>
      <c r="BJ230" s="200"/>
      <c r="BK230" s="200"/>
      <c r="BL230" s="200"/>
      <c r="BM230" s="200"/>
      <c r="BN230" s="200"/>
      <c r="BO230" s="200"/>
      <c r="BP230" s="200"/>
      <c r="BQ230" s="200"/>
      <c r="BR230" s="200"/>
      <c r="BS230" s="200"/>
      <c r="DF230" s="456"/>
      <c r="DG230" s="456"/>
      <c r="DH230" s="456"/>
      <c r="DI230" s="456"/>
      <c r="DJ230" s="456"/>
      <c r="DK230" s="456"/>
      <c r="DL230" s="456"/>
    </row>
    <row r="231" spans="1:116" ht="12.75" customHeight="1" x14ac:dyDescent="0.25">
      <c r="A231" s="210"/>
      <c r="B231" s="200"/>
      <c r="C231" s="200"/>
      <c r="D231" s="200"/>
      <c r="E231" s="200"/>
      <c r="F231" s="200"/>
      <c r="G231" s="200"/>
      <c r="H231" s="200"/>
      <c r="I231" s="200"/>
      <c r="J231" s="200"/>
      <c r="K231" s="200"/>
      <c r="L231" s="200"/>
      <c r="M231" s="200"/>
      <c r="N231" s="200"/>
      <c r="O231" s="200"/>
      <c r="P231" s="200"/>
      <c r="Q231" s="200"/>
      <c r="R231" s="200"/>
      <c r="S231" s="200"/>
      <c r="T231" s="200"/>
      <c r="U231" s="200"/>
      <c r="V231" s="200"/>
      <c r="W231" s="200"/>
      <c r="X231" s="200"/>
      <c r="Y231" s="200"/>
      <c r="Z231" s="200"/>
      <c r="AA231" s="200"/>
      <c r="AB231" s="200"/>
      <c r="AC231" s="200"/>
      <c r="AD231" s="200"/>
      <c r="AE231" s="200"/>
      <c r="AF231" s="200"/>
      <c r="AG231" s="200"/>
      <c r="AH231" s="209"/>
      <c r="AI231" s="200"/>
      <c r="AJ231" s="209"/>
      <c r="AK231" s="200"/>
      <c r="AL231" s="200"/>
      <c r="AM231" s="200"/>
      <c r="AN231" s="200"/>
      <c r="AO231" s="200"/>
      <c r="AP231" s="200"/>
      <c r="AQ231" s="200"/>
      <c r="AR231" s="209"/>
      <c r="AS231" s="200"/>
      <c r="AT231" s="200"/>
      <c r="AU231" s="200"/>
      <c r="AV231" s="209"/>
      <c r="AW231" s="200"/>
      <c r="AX231" s="200"/>
      <c r="AY231" s="200"/>
      <c r="AZ231" s="200"/>
      <c r="BA231" s="200"/>
      <c r="BB231" s="200"/>
      <c r="BC231" s="200"/>
      <c r="BD231" s="200"/>
      <c r="BE231" s="200"/>
      <c r="BF231" s="200"/>
      <c r="BG231" s="200"/>
      <c r="BH231" s="200"/>
      <c r="BI231" s="200"/>
      <c r="BJ231" s="200"/>
      <c r="BK231" s="200"/>
      <c r="BL231" s="200"/>
      <c r="BM231" s="200"/>
      <c r="BN231" s="200"/>
      <c r="BO231" s="200"/>
      <c r="BP231" s="200"/>
      <c r="BQ231" s="200"/>
      <c r="BR231" s="200"/>
      <c r="BS231" s="200"/>
      <c r="DF231" s="456"/>
      <c r="DG231" s="456"/>
      <c r="DH231" s="456"/>
      <c r="DI231" s="456"/>
      <c r="DJ231" s="456"/>
      <c r="DK231" s="456"/>
      <c r="DL231" s="456"/>
    </row>
    <row r="232" spans="1:116" ht="12.75" customHeight="1" x14ac:dyDescent="0.25">
      <c r="A232" s="210"/>
      <c r="B232" s="200"/>
      <c r="C232" s="200"/>
      <c r="D232" s="200"/>
      <c r="E232" s="200"/>
      <c r="F232" s="200"/>
      <c r="G232" s="200"/>
      <c r="H232" s="200"/>
      <c r="I232" s="200"/>
      <c r="J232" s="200"/>
      <c r="K232" s="200"/>
      <c r="L232" s="200"/>
      <c r="M232" s="200"/>
      <c r="N232" s="200"/>
      <c r="O232" s="200"/>
      <c r="P232" s="200"/>
      <c r="Q232" s="200"/>
      <c r="R232" s="200"/>
      <c r="S232" s="200"/>
      <c r="T232" s="200"/>
      <c r="U232" s="200"/>
      <c r="V232" s="200"/>
      <c r="W232" s="200"/>
      <c r="X232" s="200"/>
      <c r="Y232" s="200"/>
      <c r="Z232" s="200"/>
      <c r="AA232" s="200"/>
      <c r="AB232" s="200"/>
      <c r="AC232" s="200"/>
      <c r="AD232" s="200"/>
      <c r="AE232" s="200"/>
      <c r="AF232" s="200"/>
      <c r="AG232" s="200"/>
      <c r="AH232" s="209"/>
      <c r="AI232" s="200"/>
      <c r="AJ232" s="209"/>
      <c r="AK232" s="200"/>
      <c r="AL232" s="200"/>
      <c r="AM232" s="200"/>
      <c r="AN232" s="200"/>
      <c r="AO232" s="200"/>
      <c r="AP232" s="200"/>
      <c r="AQ232" s="200"/>
      <c r="AR232" s="209"/>
      <c r="AS232" s="200"/>
      <c r="AT232" s="200"/>
      <c r="AU232" s="200"/>
      <c r="AV232" s="209"/>
      <c r="AW232" s="200"/>
      <c r="AX232" s="200"/>
      <c r="AY232" s="200"/>
      <c r="AZ232" s="200"/>
      <c r="BA232" s="200"/>
      <c r="BB232" s="200"/>
      <c r="BC232" s="200"/>
      <c r="BD232" s="200"/>
      <c r="BE232" s="200"/>
      <c r="BF232" s="200"/>
      <c r="BG232" s="200"/>
      <c r="BH232" s="200"/>
      <c r="BI232" s="200"/>
      <c r="BJ232" s="200"/>
      <c r="BK232" s="200"/>
      <c r="BL232" s="200"/>
      <c r="BM232" s="200"/>
      <c r="BN232" s="200"/>
      <c r="BO232" s="200"/>
      <c r="BP232" s="200"/>
      <c r="BQ232" s="200"/>
      <c r="BR232" s="200"/>
      <c r="BS232" s="200"/>
      <c r="DF232" s="456"/>
      <c r="DG232" s="456"/>
      <c r="DH232" s="456"/>
      <c r="DI232" s="456"/>
      <c r="DJ232" s="456"/>
      <c r="DK232" s="456"/>
      <c r="DL232" s="456"/>
    </row>
    <row r="233" spans="1:116" ht="12.75" customHeight="1" x14ac:dyDescent="0.25">
      <c r="A233" s="210"/>
      <c r="B233" s="200"/>
      <c r="C233" s="200"/>
      <c r="D233" s="200"/>
      <c r="E233" s="200"/>
      <c r="F233" s="200"/>
      <c r="G233" s="200"/>
      <c r="H233" s="200"/>
      <c r="I233" s="200"/>
      <c r="J233" s="200"/>
      <c r="K233" s="200"/>
      <c r="L233" s="200"/>
      <c r="M233" s="200"/>
      <c r="N233" s="200"/>
      <c r="O233" s="200"/>
      <c r="P233" s="200"/>
      <c r="Q233" s="200"/>
      <c r="R233" s="200"/>
      <c r="S233" s="200"/>
      <c r="T233" s="200"/>
      <c r="U233" s="200"/>
      <c r="V233" s="200"/>
      <c r="W233" s="200"/>
      <c r="X233" s="200"/>
      <c r="Y233" s="200"/>
      <c r="Z233" s="200"/>
      <c r="AA233" s="200"/>
      <c r="AB233" s="200"/>
      <c r="AC233" s="200"/>
      <c r="AD233" s="200"/>
      <c r="AE233" s="200"/>
      <c r="AF233" s="200"/>
      <c r="AG233" s="200"/>
      <c r="AH233" s="209"/>
      <c r="AI233" s="200"/>
      <c r="AJ233" s="209"/>
      <c r="AK233" s="200"/>
      <c r="AL233" s="200"/>
      <c r="AM233" s="200"/>
      <c r="AN233" s="200"/>
      <c r="AO233" s="200"/>
      <c r="AP233" s="200"/>
      <c r="AQ233" s="200"/>
      <c r="AR233" s="209"/>
      <c r="AS233" s="200"/>
      <c r="AT233" s="200"/>
      <c r="AU233" s="200"/>
      <c r="AV233" s="209"/>
      <c r="AW233" s="200"/>
      <c r="AX233" s="200"/>
      <c r="AY233" s="200"/>
      <c r="AZ233" s="200"/>
      <c r="BA233" s="200"/>
      <c r="BB233" s="200"/>
      <c r="BC233" s="200"/>
      <c r="BD233" s="200"/>
      <c r="BE233" s="200"/>
      <c r="BF233" s="200"/>
      <c r="BG233" s="200"/>
      <c r="BH233" s="200"/>
      <c r="BI233" s="200"/>
      <c r="BJ233" s="200"/>
      <c r="BK233" s="200"/>
      <c r="BL233" s="200"/>
      <c r="BM233" s="200"/>
      <c r="BN233" s="200"/>
      <c r="BO233" s="200"/>
      <c r="BP233" s="200"/>
      <c r="BQ233" s="200"/>
      <c r="BR233" s="200"/>
      <c r="BS233" s="200"/>
      <c r="DF233" s="456"/>
      <c r="DG233" s="456"/>
      <c r="DH233" s="456"/>
      <c r="DI233" s="456"/>
      <c r="DJ233" s="456"/>
      <c r="DK233" s="456"/>
      <c r="DL233" s="456"/>
    </row>
    <row r="234" spans="1:116" ht="12.75" customHeight="1" x14ac:dyDescent="0.25">
      <c r="A234" s="210"/>
      <c r="B234" s="200"/>
      <c r="C234" s="200"/>
      <c r="D234" s="200"/>
      <c r="E234" s="200"/>
      <c r="F234" s="200"/>
      <c r="G234" s="200"/>
      <c r="H234" s="200"/>
      <c r="I234" s="200"/>
      <c r="J234" s="200"/>
      <c r="K234" s="200"/>
      <c r="L234" s="200"/>
      <c r="M234" s="200"/>
      <c r="N234" s="200"/>
      <c r="O234" s="200"/>
      <c r="P234" s="200"/>
      <c r="Q234" s="200"/>
      <c r="R234" s="200"/>
      <c r="S234" s="200"/>
      <c r="T234" s="200"/>
      <c r="U234" s="200"/>
      <c r="V234" s="200"/>
      <c r="W234" s="200"/>
      <c r="X234" s="200"/>
      <c r="Y234" s="200"/>
      <c r="Z234" s="200"/>
      <c r="AA234" s="200"/>
      <c r="AB234" s="200"/>
      <c r="AC234" s="200"/>
      <c r="AD234" s="200"/>
      <c r="AE234" s="200"/>
      <c r="AF234" s="200"/>
      <c r="AG234" s="200"/>
      <c r="AH234" s="209"/>
      <c r="AI234" s="200"/>
      <c r="AJ234" s="209"/>
      <c r="AK234" s="200"/>
      <c r="AL234" s="200"/>
      <c r="AM234" s="200"/>
      <c r="AN234" s="200"/>
      <c r="AO234" s="200"/>
      <c r="AP234" s="200"/>
      <c r="AQ234" s="200"/>
      <c r="AR234" s="209"/>
      <c r="AS234" s="200"/>
      <c r="AT234" s="200"/>
      <c r="AU234" s="200"/>
      <c r="AV234" s="209"/>
      <c r="AW234" s="200"/>
      <c r="AX234" s="200"/>
      <c r="AY234" s="200"/>
      <c r="AZ234" s="200"/>
      <c r="BA234" s="200"/>
      <c r="BB234" s="200"/>
      <c r="BC234" s="200"/>
      <c r="BD234" s="200"/>
      <c r="BE234" s="200"/>
      <c r="BF234" s="200"/>
      <c r="BG234" s="200"/>
      <c r="BH234" s="200"/>
      <c r="BI234" s="200"/>
      <c r="BJ234" s="200"/>
      <c r="BK234" s="200"/>
      <c r="BL234" s="200"/>
      <c r="BM234" s="200"/>
      <c r="BN234" s="200"/>
      <c r="BO234" s="200"/>
      <c r="BP234" s="200"/>
      <c r="BQ234" s="200"/>
      <c r="BR234" s="200"/>
      <c r="BS234" s="200"/>
      <c r="DF234" s="456"/>
      <c r="DG234" s="456"/>
      <c r="DH234" s="456"/>
      <c r="DI234" s="456"/>
      <c r="DJ234" s="456"/>
      <c r="DK234" s="456"/>
      <c r="DL234" s="456"/>
    </row>
    <row r="235" spans="1:116" ht="12.75" customHeight="1" x14ac:dyDescent="0.25">
      <c r="A235" s="210"/>
      <c r="B235" s="200"/>
      <c r="C235" s="200"/>
      <c r="D235" s="200"/>
      <c r="E235" s="200"/>
      <c r="F235" s="200"/>
      <c r="G235" s="200"/>
      <c r="H235" s="200"/>
      <c r="I235" s="200"/>
      <c r="J235" s="200"/>
      <c r="K235" s="200"/>
      <c r="L235" s="200"/>
      <c r="M235" s="200"/>
      <c r="N235" s="200"/>
      <c r="O235" s="200"/>
      <c r="P235" s="200"/>
      <c r="Q235" s="200"/>
      <c r="R235" s="200"/>
      <c r="S235" s="200"/>
      <c r="T235" s="200"/>
      <c r="U235" s="200"/>
      <c r="V235" s="200"/>
      <c r="W235" s="200"/>
      <c r="X235" s="200"/>
      <c r="Y235" s="200"/>
      <c r="Z235" s="200"/>
      <c r="AA235" s="200"/>
      <c r="AB235" s="200"/>
      <c r="AC235" s="200"/>
      <c r="AD235" s="200"/>
      <c r="AE235" s="200"/>
      <c r="AF235" s="200"/>
      <c r="AG235" s="200"/>
      <c r="AH235" s="209"/>
      <c r="AI235" s="200"/>
      <c r="AJ235" s="209"/>
      <c r="AK235" s="200"/>
      <c r="AL235" s="200"/>
      <c r="AM235" s="200"/>
      <c r="AN235" s="200"/>
      <c r="AO235" s="200"/>
      <c r="AP235" s="200"/>
      <c r="AQ235" s="200"/>
      <c r="AR235" s="209"/>
      <c r="AS235" s="200"/>
      <c r="AT235" s="200"/>
      <c r="AU235" s="200"/>
      <c r="AV235" s="209"/>
      <c r="AW235" s="200"/>
      <c r="AX235" s="200"/>
      <c r="AY235" s="200"/>
      <c r="AZ235" s="200"/>
      <c r="BA235" s="200"/>
      <c r="BB235" s="200"/>
      <c r="BC235" s="200"/>
      <c r="BD235" s="200"/>
      <c r="BE235" s="200"/>
      <c r="BF235" s="200"/>
      <c r="BG235" s="200"/>
      <c r="BH235" s="200"/>
      <c r="BI235" s="200"/>
      <c r="BJ235" s="200"/>
      <c r="BK235" s="200"/>
      <c r="BL235" s="200"/>
      <c r="BM235" s="200"/>
      <c r="BN235" s="200"/>
      <c r="BO235" s="200"/>
      <c r="BP235" s="200"/>
      <c r="BQ235" s="200"/>
      <c r="BR235" s="200"/>
      <c r="BS235" s="200"/>
      <c r="DF235" s="456"/>
      <c r="DG235" s="456"/>
      <c r="DH235" s="456"/>
      <c r="DI235" s="456"/>
      <c r="DJ235" s="456"/>
      <c r="DK235" s="456"/>
      <c r="DL235" s="456"/>
    </row>
    <row r="236" spans="1:116" ht="12.75" customHeight="1" x14ac:dyDescent="0.25">
      <c r="A236" s="210"/>
      <c r="B236" s="200"/>
      <c r="C236" s="200"/>
      <c r="D236" s="200"/>
      <c r="E236" s="200"/>
      <c r="F236" s="200"/>
      <c r="G236" s="200"/>
      <c r="H236" s="200"/>
      <c r="I236" s="200"/>
      <c r="J236" s="200"/>
      <c r="K236" s="200"/>
      <c r="L236" s="200"/>
      <c r="M236" s="200"/>
      <c r="N236" s="200"/>
      <c r="O236" s="200"/>
      <c r="P236" s="200"/>
      <c r="Q236" s="200"/>
      <c r="R236" s="200"/>
      <c r="S236" s="200"/>
      <c r="T236" s="200"/>
      <c r="U236" s="200"/>
      <c r="V236" s="200"/>
      <c r="W236" s="200"/>
      <c r="X236" s="200"/>
      <c r="Y236" s="200"/>
      <c r="Z236" s="200"/>
      <c r="AA236" s="200"/>
      <c r="AB236" s="200"/>
      <c r="AC236" s="200"/>
      <c r="AD236" s="200"/>
      <c r="AE236" s="200"/>
      <c r="AF236" s="200"/>
      <c r="AG236" s="200"/>
      <c r="AH236" s="209"/>
      <c r="AI236" s="200"/>
      <c r="AJ236" s="209"/>
      <c r="AK236" s="200"/>
      <c r="AL236" s="200"/>
      <c r="AM236" s="200"/>
      <c r="AN236" s="200"/>
      <c r="AO236" s="200"/>
      <c r="AP236" s="200"/>
      <c r="AQ236" s="200"/>
      <c r="AR236" s="209"/>
      <c r="AS236" s="200"/>
      <c r="AT236" s="200"/>
      <c r="AU236" s="200"/>
      <c r="AV236" s="209"/>
      <c r="AW236" s="200"/>
      <c r="AX236" s="200"/>
      <c r="AY236" s="200"/>
      <c r="AZ236" s="200"/>
      <c r="BA236" s="200"/>
      <c r="BB236" s="200"/>
      <c r="BC236" s="200"/>
      <c r="BD236" s="200"/>
      <c r="BE236" s="200"/>
      <c r="BF236" s="200"/>
      <c r="BG236" s="200"/>
      <c r="BH236" s="200"/>
      <c r="BI236" s="200"/>
      <c r="BJ236" s="200"/>
      <c r="BK236" s="200"/>
      <c r="BL236" s="200"/>
      <c r="BM236" s="200"/>
      <c r="BN236" s="200"/>
      <c r="BO236" s="200"/>
      <c r="BP236" s="200"/>
      <c r="BQ236" s="200"/>
      <c r="BR236" s="200"/>
      <c r="BS236" s="200"/>
      <c r="DF236" s="456"/>
      <c r="DG236" s="456"/>
      <c r="DH236" s="456"/>
      <c r="DI236" s="456"/>
      <c r="DJ236" s="456"/>
      <c r="DK236" s="456"/>
      <c r="DL236" s="456"/>
    </row>
    <row r="237" spans="1:116" ht="12.75" customHeight="1" x14ac:dyDescent="0.25">
      <c r="A237" s="210"/>
      <c r="B237" s="200"/>
      <c r="C237" s="200"/>
      <c r="D237" s="200"/>
      <c r="E237" s="200"/>
      <c r="F237" s="200"/>
      <c r="G237" s="200"/>
      <c r="H237" s="200"/>
      <c r="I237" s="200"/>
      <c r="J237" s="200"/>
      <c r="K237" s="200"/>
      <c r="L237" s="200"/>
      <c r="M237" s="200"/>
      <c r="N237" s="200"/>
      <c r="O237" s="200"/>
      <c r="P237" s="200"/>
      <c r="Q237" s="200"/>
      <c r="R237" s="200"/>
      <c r="S237" s="200"/>
      <c r="T237" s="200"/>
      <c r="U237" s="200"/>
      <c r="V237" s="200"/>
      <c r="W237" s="200"/>
      <c r="X237" s="200"/>
      <c r="Y237" s="200"/>
      <c r="Z237" s="200"/>
      <c r="AA237" s="200"/>
      <c r="AB237" s="200"/>
      <c r="AC237" s="200"/>
      <c r="AD237" s="200"/>
      <c r="AE237" s="200"/>
      <c r="AF237" s="200"/>
      <c r="AG237" s="200"/>
      <c r="AH237" s="209"/>
      <c r="AI237" s="200"/>
      <c r="AJ237" s="209"/>
      <c r="AK237" s="200"/>
      <c r="AL237" s="200"/>
      <c r="AM237" s="200"/>
      <c r="AN237" s="200"/>
      <c r="AO237" s="200"/>
      <c r="AP237" s="200"/>
      <c r="AQ237" s="200"/>
      <c r="AR237" s="209"/>
      <c r="AS237" s="200"/>
      <c r="AT237" s="200"/>
      <c r="AU237" s="200"/>
      <c r="AV237" s="209"/>
      <c r="AW237" s="200"/>
      <c r="AX237" s="200"/>
      <c r="AY237" s="200"/>
      <c r="AZ237" s="200"/>
      <c r="BA237" s="200"/>
      <c r="BB237" s="200"/>
      <c r="BC237" s="200"/>
      <c r="BD237" s="200"/>
      <c r="BE237" s="200"/>
      <c r="BF237" s="200"/>
      <c r="BG237" s="200"/>
      <c r="BH237" s="200"/>
      <c r="BI237" s="200"/>
      <c r="BJ237" s="200"/>
      <c r="BK237" s="200"/>
      <c r="BL237" s="200"/>
      <c r="BM237" s="200"/>
      <c r="BN237" s="200"/>
      <c r="BO237" s="200"/>
      <c r="BP237" s="200"/>
      <c r="BQ237" s="200"/>
      <c r="BR237" s="200"/>
      <c r="BS237" s="200"/>
      <c r="DF237" s="456"/>
      <c r="DG237" s="456"/>
      <c r="DH237" s="456"/>
      <c r="DI237" s="456"/>
      <c r="DJ237" s="456"/>
      <c r="DK237" s="456"/>
      <c r="DL237" s="456"/>
    </row>
    <row r="238" spans="1:116" ht="12.75" customHeight="1" x14ac:dyDescent="0.25">
      <c r="A238" s="210"/>
      <c r="B238" s="200"/>
      <c r="C238" s="200"/>
      <c r="D238" s="200"/>
      <c r="E238" s="200"/>
      <c r="F238" s="200"/>
      <c r="G238" s="200"/>
      <c r="H238" s="200"/>
      <c r="I238" s="200"/>
      <c r="J238" s="200"/>
      <c r="K238" s="200"/>
      <c r="L238" s="200"/>
      <c r="M238" s="200"/>
      <c r="N238" s="200"/>
      <c r="O238" s="200"/>
      <c r="P238" s="200"/>
      <c r="Q238" s="200"/>
      <c r="R238" s="200"/>
      <c r="S238" s="200"/>
      <c r="T238" s="200"/>
      <c r="U238" s="200"/>
      <c r="V238" s="200"/>
      <c r="W238" s="200"/>
      <c r="X238" s="200"/>
      <c r="Y238" s="200"/>
      <c r="Z238" s="200"/>
      <c r="AA238" s="200"/>
      <c r="AB238" s="200"/>
      <c r="AC238" s="200"/>
      <c r="AD238" s="200"/>
      <c r="AE238" s="200"/>
      <c r="AF238" s="200"/>
      <c r="AG238" s="200"/>
      <c r="AH238" s="209"/>
      <c r="AI238" s="200"/>
      <c r="AJ238" s="209"/>
      <c r="AK238" s="200"/>
      <c r="AL238" s="200"/>
      <c r="AM238" s="200"/>
      <c r="AN238" s="200"/>
      <c r="AO238" s="200"/>
      <c r="AP238" s="200"/>
      <c r="AQ238" s="200"/>
      <c r="AR238" s="209"/>
      <c r="AS238" s="200"/>
      <c r="AT238" s="200"/>
      <c r="AU238" s="200"/>
      <c r="AV238" s="209"/>
      <c r="AW238" s="200"/>
      <c r="AX238" s="200"/>
      <c r="AY238" s="200"/>
      <c r="AZ238" s="200"/>
      <c r="BA238" s="200"/>
      <c r="BB238" s="200"/>
      <c r="BC238" s="200"/>
      <c r="BD238" s="200"/>
      <c r="BE238" s="200"/>
      <c r="BF238" s="200"/>
      <c r="BG238" s="200"/>
      <c r="BH238" s="200"/>
      <c r="BI238" s="200"/>
      <c r="BJ238" s="200"/>
      <c r="BK238" s="200"/>
      <c r="BL238" s="200"/>
      <c r="BM238" s="200"/>
      <c r="BN238" s="200"/>
      <c r="BO238" s="200"/>
      <c r="BP238" s="200"/>
      <c r="BQ238" s="200"/>
      <c r="BR238" s="200"/>
      <c r="BS238" s="200"/>
      <c r="DF238" s="456"/>
      <c r="DG238" s="456"/>
      <c r="DH238" s="456"/>
      <c r="DI238" s="456"/>
      <c r="DJ238" s="456"/>
      <c r="DK238" s="456"/>
      <c r="DL238" s="456"/>
    </row>
    <row r="239" spans="1:116" ht="12.75" customHeight="1" x14ac:dyDescent="0.25">
      <c r="A239" s="210"/>
      <c r="B239" s="200"/>
      <c r="C239" s="200"/>
      <c r="D239" s="200"/>
      <c r="E239" s="200"/>
      <c r="F239" s="200"/>
      <c r="G239" s="200"/>
      <c r="H239" s="200"/>
      <c r="I239" s="200"/>
      <c r="J239" s="200"/>
      <c r="K239" s="200"/>
      <c r="L239" s="200"/>
      <c r="M239" s="200"/>
      <c r="N239" s="200"/>
      <c r="O239" s="200"/>
      <c r="P239" s="200"/>
      <c r="Q239" s="200"/>
      <c r="R239" s="200"/>
      <c r="S239" s="200"/>
      <c r="T239" s="200"/>
      <c r="U239" s="200"/>
      <c r="V239" s="200"/>
      <c r="W239" s="200"/>
      <c r="X239" s="200"/>
      <c r="Y239" s="200"/>
      <c r="Z239" s="200"/>
      <c r="AA239" s="200"/>
      <c r="AB239" s="200"/>
      <c r="AC239" s="200"/>
      <c r="AD239" s="200"/>
      <c r="AE239" s="200"/>
      <c r="AF239" s="200"/>
      <c r="AG239" s="200"/>
      <c r="AH239" s="209"/>
      <c r="AI239" s="200"/>
      <c r="AJ239" s="209"/>
      <c r="AK239" s="200"/>
      <c r="AL239" s="200"/>
      <c r="AM239" s="200"/>
      <c r="AN239" s="200"/>
      <c r="AO239" s="200"/>
      <c r="AP239" s="200"/>
      <c r="AQ239" s="200"/>
      <c r="AR239" s="209"/>
      <c r="AS239" s="200"/>
      <c r="AT239" s="200"/>
      <c r="AU239" s="200"/>
      <c r="AV239" s="209"/>
      <c r="AW239" s="200"/>
      <c r="AX239" s="200"/>
      <c r="AY239" s="200"/>
      <c r="AZ239" s="200"/>
      <c r="BA239" s="200"/>
      <c r="BB239" s="200"/>
      <c r="BC239" s="200"/>
      <c r="BD239" s="200"/>
      <c r="BE239" s="200"/>
      <c r="BF239" s="200"/>
      <c r="BG239" s="200"/>
      <c r="BH239" s="200"/>
      <c r="BI239" s="200"/>
      <c r="BJ239" s="200"/>
      <c r="BK239" s="200"/>
      <c r="BL239" s="200"/>
      <c r="BM239" s="200"/>
      <c r="BN239" s="200"/>
      <c r="BO239" s="200"/>
      <c r="BP239" s="200"/>
      <c r="BQ239" s="200"/>
      <c r="BR239" s="200"/>
      <c r="BS239" s="200"/>
      <c r="DF239" s="456"/>
      <c r="DG239" s="456"/>
      <c r="DH239" s="456"/>
      <c r="DI239" s="456"/>
      <c r="DJ239" s="456"/>
      <c r="DK239" s="456"/>
      <c r="DL239" s="456"/>
    </row>
    <row r="240" spans="1:116" ht="12.75" customHeight="1" x14ac:dyDescent="0.25">
      <c r="A240" s="210"/>
      <c r="B240" s="200"/>
      <c r="C240" s="200"/>
      <c r="D240" s="200"/>
      <c r="E240" s="200"/>
      <c r="F240" s="200"/>
      <c r="G240" s="200"/>
      <c r="H240" s="200"/>
      <c r="I240" s="200"/>
      <c r="J240" s="200"/>
      <c r="K240" s="200"/>
      <c r="L240" s="200"/>
      <c r="M240" s="200"/>
      <c r="N240" s="200"/>
      <c r="O240" s="200"/>
      <c r="P240" s="200"/>
      <c r="Q240" s="200"/>
      <c r="R240" s="200"/>
      <c r="S240" s="200"/>
      <c r="T240" s="200"/>
      <c r="U240" s="200"/>
      <c r="V240" s="200"/>
      <c r="W240" s="200"/>
      <c r="X240" s="200"/>
      <c r="Y240" s="200"/>
      <c r="Z240" s="200"/>
      <c r="AA240" s="200"/>
      <c r="AB240" s="200"/>
      <c r="AC240" s="200"/>
      <c r="AD240" s="200"/>
      <c r="AE240" s="200"/>
      <c r="AF240" s="200"/>
      <c r="AG240" s="200"/>
      <c r="AH240" s="209"/>
      <c r="AI240" s="200"/>
      <c r="AJ240" s="209"/>
      <c r="AK240" s="200"/>
      <c r="AL240" s="200"/>
      <c r="AM240" s="200"/>
      <c r="AN240" s="200"/>
      <c r="AO240" s="200"/>
      <c r="AP240" s="200"/>
      <c r="AQ240" s="200"/>
      <c r="AR240" s="209"/>
      <c r="AS240" s="200"/>
      <c r="AT240" s="200"/>
      <c r="AU240" s="200"/>
      <c r="AV240" s="209"/>
      <c r="AW240" s="200"/>
      <c r="AX240" s="200"/>
      <c r="AY240" s="200"/>
      <c r="AZ240" s="200"/>
      <c r="BA240" s="200"/>
      <c r="BB240" s="200"/>
      <c r="BC240" s="200"/>
      <c r="BD240" s="200"/>
      <c r="BE240" s="200"/>
      <c r="BF240" s="200"/>
      <c r="BG240" s="200"/>
      <c r="BH240" s="200"/>
      <c r="BI240" s="200"/>
      <c r="BJ240" s="200"/>
      <c r="BK240" s="200"/>
      <c r="BL240" s="200"/>
      <c r="BM240" s="200"/>
      <c r="BN240" s="200"/>
      <c r="BO240" s="200"/>
      <c r="BP240" s="200"/>
      <c r="BQ240" s="200"/>
      <c r="BR240" s="200"/>
      <c r="BS240" s="200"/>
      <c r="DF240" s="456"/>
      <c r="DG240" s="456"/>
      <c r="DH240" s="456"/>
      <c r="DI240" s="456"/>
      <c r="DJ240" s="456"/>
      <c r="DK240" s="456"/>
      <c r="DL240" s="456"/>
    </row>
    <row r="241" spans="1:116" ht="12.75" customHeight="1" x14ac:dyDescent="0.25">
      <c r="A241" s="210"/>
      <c r="B241" s="200"/>
      <c r="C241" s="200"/>
      <c r="D241" s="200"/>
      <c r="E241" s="200"/>
      <c r="F241" s="200"/>
      <c r="G241" s="200"/>
      <c r="H241" s="200"/>
      <c r="I241" s="200"/>
      <c r="J241" s="200"/>
      <c r="K241" s="200"/>
      <c r="L241" s="200"/>
      <c r="M241" s="200"/>
      <c r="N241" s="200"/>
      <c r="O241" s="200"/>
      <c r="P241" s="200"/>
      <c r="Q241" s="200"/>
      <c r="R241" s="200"/>
      <c r="S241" s="200"/>
      <c r="T241" s="200"/>
      <c r="U241" s="200"/>
      <c r="V241" s="200"/>
      <c r="W241" s="200"/>
      <c r="X241" s="200"/>
      <c r="Y241" s="200"/>
      <c r="Z241" s="200"/>
      <c r="AA241" s="200"/>
      <c r="AB241" s="200"/>
      <c r="AC241" s="200"/>
      <c r="AD241" s="200"/>
      <c r="AE241" s="200"/>
      <c r="AF241" s="200"/>
      <c r="AG241" s="200"/>
      <c r="AH241" s="209"/>
      <c r="AI241" s="200"/>
      <c r="AJ241" s="209"/>
      <c r="AK241" s="200"/>
      <c r="AL241" s="200"/>
      <c r="AM241" s="200"/>
      <c r="AN241" s="200"/>
      <c r="AO241" s="200"/>
      <c r="AP241" s="200"/>
      <c r="AQ241" s="200"/>
      <c r="AR241" s="209"/>
      <c r="AS241" s="200"/>
      <c r="AT241" s="200"/>
      <c r="AU241" s="200"/>
      <c r="AV241" s="209"/>
      <c r="AW241" s="200"/>
      <c r="AX241" s="200"/>
      <c r="AY241" s="200"/>
      <c r="AZ241" s="200"/>
      <c r="BA241" s="200"/>
      <c r="BB241" s="200"/>
      <c r="BC241" s="200"/>
      <c r="BD241" s="200"/>
      <c r="BE241" s="200"/>
      <c r="BF241" s="200"/>
      <c r="BG241" s="200"/>
      <c r="BH241" s="200"/>
      <c r="BI241" s="200"/>
      <c r="BJ241" s="200"/>
      <c r="BK241" s="200"/>
      <c r="BL241" s="200"/>
      <c r="BM241" s="200"/>
      <c r="BN241" s="200"/>
      <c r="BO241" s="200"/>
      <c r="BP241" s="200"/>
      <c r="BQ241" s="200"/>
      <c r="BR241" s="200"/>
      <c r="BS241" s="200"/>
      <c r="DF241" s="456"/>
      <c r="DG241" s="456"/>
      <c r="DH241" s="456"/>
      <c r="DI241" s="456"/>
      <c r="DJ241" s="456"/>
      <c r="DK241" s="456"/>
      <c r="DL241" s="456"/>
    </row>
    <row r="242" spans="1:116" ht="12.75" customHeight="1" x14ac:dyDescent="0.25">
      <c r="A242" s="210"/>
      <c r="B242" s="200"/>
      <c r="C242" s="200"/>
      <c r="D242" s="200"/>
      <c r="E242" s="200"/>
      <c r="F242" s="200"/>
      <c r="G242" s="200"/>
      <c r="H242" s="200"/>
      <c r="I242" s="200"/>
      <c r="J242" s="200"/>
      <c r="K242" s="200"/>
      <c r="L242" s="200"/>
      <c r="M242" s="200"/>
      <c r="N242" s="200"/>
      <c r="O242" s="200"/>
      <c r="P242" s="200"/>
      <c r="Q242" s="200"/>
      <c r="R242" s="200"/>
      <c r="S242" s="200"/>
      <c r="T242" s="200"/>
      <c r="U242" s="200"/>
      <c r="V242" s="200"/>
      <c r="W242" s="200"/>
      <c r="X242" s="200"/>
      <c r="Y242" s="200"/>
      <c r="Z242" s="200"/>
      <c r="AA242" s="200"/>
      <c r="AB242" s="200"/>
      <c r="AC242" s="200"/>
      <c r="AD242" s="200"/>
      <c r="AE242" s="200"/>
      <c r="AF242" s="200"/>
      <c r="AG242" s="200"/>
      <c r="AH242" s="209"/>
      <c r="AI242" s="200"/>
      <c r="AJ242" s="209"/>
      <c r="AK242" s="200"/>
      <c r="AL242" s="200"/>
      <c r="AM242" s="200"/>
      <c r="AN242" s="200"/>
      <c r="AO242" s="200"/>
      <c r="AP242" s="200"/>
      <c r="AQ242" s="200"/>
      <c r="AR242" s="209"/>
      <c r="AS242" s="200"/>
      <c r="AT242" s="200"/>
      <c r="AU242" s="200"/>
      <c r="AV242" s="209"/>
      <c r="AW242" s="200"/>
      <c r="AX242" s="200"/>
      <c r="AY242" s="200"/>
      <c r="AZ242" s="200"/>
      <c r="BA242" s="200"/>
      <c r="BB242" s="200"/>
      <c r="BC242" s="200"/>
      <c r="BD242" s="200"/>
      <c r="BE242" s="200"/>
      <c r="BF242" s="200"/>
      <c r="BG242" s="200"/>
      <c r="BH242" s="200"/>
      <c r="BI242" s="200"/>
      <c r="BJ242" s="200"/>
      <c r="BK242" s="200"/>
      <c r="BL242" s="200"/>
      <c r="BM242" s="200"/>
      <c r="BN242" s="200"/>
      <c r="BO242" s="200"/>
      <c r="BP242" s="200"/>
      <c r="BQ242" s="200"/>
      <c r="BR242" s="200"/>
      <c r="BS242" s="200"/>
      <c r="DF242" s="456"/>
      <c r="DG242" s="456"/>
      <c r="DH242" s="456"/>
      <c r="DI242" s="456"/>
      <c r="DJ242" s="456"/>
      <c r="DK242" s="456"/>
      <c r="DL242" s="456"/>
    </row>
    <row r="243" spans="1:116" ht="12.75" customHeight="1" x14ac:dyDescent="0.25">
      <c r="A243" s="210"/>
      <c r="B243" s="200"/>
      <c r="C243" s="200"/>
      <c r="D243" s="200"/>
      <c r="E243" s="200"/>
      <c r="F243" s="200"/>
      <c r="G243" s="200"/>
      <c r="H243" s="200"/>
      <c r="I243" s="200"/>
      <c r="J243" s="200"/>
      <c r="K243" s="200"/>
      <c r="L243" s="200"/>
      <c r="M243" s="200"/>
      <c r="N243" s="200"/>
      <c r="O243" s="200"/>
      <c r="P243" s="200"/>
      <c r="Q243" s="200"/>
      <c r="R243" s="200"/>
      <c r="S243" s="200"/>
      <c r="T243" s="200"/>
      <c r="U243" s="200"/>
      <c r="V243" s="200"/>
      <c r="W243" s="200"/>
      <c r="X243" s="200"/>
      <c r="Y243" s="200"/>
      <c r="Z243" s="200"/>
      <c r="AA243" s="200"/>
      <c r="AB243" s="200"/>
      <c r="AC243" s="200"/>
      <c r="AD243" s="200"/>
      <c r="AE243" s="200"/>
      <c r="AF243" s="200"/>
      <c r="AG243" s="200"/>
      <c r="AH243" s="209"/>
      <c r="AI243" s="200"/>
      <c r="AJ243" s="209"/>
      <c r="AK243" s="200"/>
      <c r="AL243" s="200"/>
      <c r="AM243" s="200"/>
      <c r="AN243" s="200"/>
      <c r="AO243" s="200"/>
      <c r="AP243" s="200"/>
      <c r="AQ243" s="200"/>
      <c r="AR243" s="209"/>
      <c r="AS243" s="200"/>
      <c r="AT243" s="200"/>
      <c r="AU243" s="200"/>
      <c r="AV243" s="209"/>
      <c r="AW243" s="200"/>
      <c r="AX243" s="200"/>
      <c r="AY243" s="200"/>
      <c r="AZ243" s="200"/>
      <c r="BA243" s="200"/>
      <c r="BB243" s="200"/>
      <c r="BC243" s="200"/>
      <c r="BD243" s="200"/>
      <c r="BE243" s="200"/>
      <c r="BF243" s="200"/>
      <c r="BG243" s="200"/>
      <c r="BH243" s="200"/>
      <c r="BI243" s="200"/>
      <c r="BJ243" s="200"/>
      <c r="BK243" s="200"/>
      <c r="BL243" s="200"/>
      <c r="BM243" s="200"/>
      <c r="BN243" s="200"/>
      <c r="BO243" s="200"/>
      <c r="BP243" s="200"/>
      <c r="BQ243" s="200"/>
      <c r="BR243" s="200"/>
      <c r="BS243" s="200"/>
      <c r="DF243" s="456"/>
      <c r="DG243" s="456"/>
      <c r="DH243" s="456"/>
      <c r="DI243" s="456"/>
      <c r="DJ243" s="456"/>
      <c r="DK243" s="456"/>
      <c r="DL243" s="456"/>
    </row>
    <row r="244" spans="1:116" ht="12.75" customHeight="1" x14ac:dyDescent="0.25">
      <c r="A244" s="210"/>
      <c r="B244" s="200"/>
      <c r="C244" s="200"/>
      <c r="D244" s="200"/>
      <c r="E244" s="200"/>
      <c r="F244" s="200"/>
      <c r="G244" s="200"/>
      <c r="H244" s="200"/>
      <c r="I244" s="200"/>
      <c r="J244" s="200"/>
      <c r="K244" s="200"/>
      <c r="L244" s="200"/>
      <c r="M244" s="200"/>
      <c r="N244" s="200"/>
      <c r="O244" s="200"/>
      <c r="P244" s="200"/>
      <c r="Q244" s="200"/>
      <c r="R244" s="200"/>
      <c r="S244" s="200"/>
      <c r="T244" s="200"/>
      <c r="U244" s="200"/>
      <c r="V244" s="200"/>
      <c r="W244" s="200"/>
      <c r="X244" s="200"/>
      <c r="Y244" s="200"/>
      <c r="Z244" s="200"/>
      <c r="AA244" s="200"/>
      <c r="AB244" s="200"/>
      <c r="AC244" s="200"/>
      <c r="AD244" s="200"/>
      <c r="AE244" s="200"/>
      <c r="AF244" s="200"/>
      <c r="AG244" s="200"/>
      <c r="AH244" s="209"/>
      <c r="AI244" s="200"/>
      <c r="AJ244" s="209"/>
      <c r="AK244" s="200"/>
      <c r="AL244" s="200"/>
      <c r="AM244" s="200"/>
      <c r="AN244" s="200"/>
      <c r="AO244" s="200"/>
      <c r="AP244" s="200"/>
      <c r="AQ244" s="200"/>
      <c r="AR244" s="209"/>
      <c r="AS244" s="200"/>
      <c r="AT244" s="200"/>
      <c r="AU244" s="200"/>
      <c r="AV244" s="209"/>
      <c r="AW244" s="200"/>
      <c r="AX244" s="200"/>
      <c r="AY244" s="200"/>
      <c r="AZ244" s="200"/>
      <c r="BA244" s="200"/>
      <c r="BB244" s="200"/>
      <c r="BC244" s="200"/>
      <c r="BD244" s="200"/>
      <c r="BE244" s="200"/>
      <c r="BF244" s="200"/>
      <c r="BG244" s="200"/>
      <c r="BH244" s="200"/>
      <c r="BI244" s="200"/>
      <c r="BJ244" s="200"/>
      <c r="BK244" s="200"/>
      <c r="BL244" s="200"/>
      <c r="BM244" s="200"/>
      <c r="BN244" s="200"/>
      <c r="BO244" s="200"/>
      <c r="BP244" s="200"/>
      <c r="BQ244" s="200"/>
      <c r="BR244" s="200"/>
      <c r="BS244" s="200"/>
      <c r="DF244" s="456"/>
      <c r="DG244" s="456"/>
      <c r="DH244" s="456"/>
      <c r="DI244" s="456"/>
      <c r="DJ244" s="456"/>
      <c r="DK244" s="456"/>
      <c r="DL244" s="456"/>
    </row>
    <row r="245" spans="1:116" ht="12.75" customHeight="1" x14ac:dyDescent="0.25">
      <c r="A245" s="210"/>
      <c r="B245" s="200"/>
      <c r="C245" s="200"/>
      <c r="D245" s="200"/>
      <c r="E245" s="200"/>
      <c r="F245" s="200"/>
      <c r="G245" s="200"/>
      <c r="H245" s="200"/>
      <c r="I245" s="200"/>
      <c r="J245" s="200"/>
      <c r="K245" s="200"/>
      <c r="L245" s="200"/>
      <c r="M245" s="200"/>
      <c r="N245" s="200"/>
      <c r="O245" s="200"/>
      <c r="P245" s="200"/>
      <c r="Q245" s="200"/>
      <c r="R245" s="200"/>
      <c r="S245" s="200"/>
      <c r="T245" s="200"/>
      <c r="U245" s="200"/>
      <c r="V245" s="200"/>
      <c r="W245" s="200"/>
      <c r="X245" s="200"/>
      <c r="Y245" s="200"/>
      <c r="Z245" s="200"/>
      <c r="AA245" s="200"/>
      <c r="AB245" s="200"/>
      <c r="AC245" s="200"/>
      <c r="AD245" s="200"/>
      <c r="AE245" s="200"/>
      <c r="AF245" s="200"/>
      <c r="AG245" s="200"/>
      <c r="AH245" s="209"/>
      <c r="AI245" s="200"/>
      <c r="AJ245" s="209"/>
      <c r="AK245" s="200"/>
      <c r="AL245" s="200"/>
      <c r="AM245" s="200"/>
      <c r="AN245" s="200"/>
      <c r="AO245" s="200"/>
      <c r="AP245" s="200"/>
      <c r="AQ245" s="200"/>
      <c r="AR245" s="209"/>
      <c r="AS245" s="200"/>
      <c r="AT245" s="200"/>
      <c r="AU245" s="200"/>
      <c r="AV245" s="209"/>
      <c r="AW245" s="200"/>
      <c r="AX245" s="200"/>
      <c r="AY245" s="200"/>
      <c r="AZ245" s="200"/>
      <c r="BA245" s="200"/>
      <c r="BB245" s="200"/>
      <c r="BC245" s="200"/>
      <c r="BD245" s="200"/>
      <c r="BE245" s="200"/>
      <c r="BF245" s="200"/>
      <c r="BG245" s="200"/>
      <c r="BH245" s="200"/>
      <c r="BI245" s="200"/>
      <c r="BJ245" s="200"/>
      <c r="BK245" s="200"/>
      <c r="BL245" s="200"/>
      <c r="BM245" s="200"/>
      <c r="BN245" s="200"/>
      <c r="BO245" s="200"/>
      <c r="BP245" s="200"/>
      <c r="BQ245" s="200"/>
      <c r="BR245" s="200"/>
      <c r="BS245" s="200"/>
      <c r="DF245" s="456"/>
      <c r="DG245" s="456"/>
      <c r="DH245" s="456"/>
      <c r="DI245" s="456"/>
      <c r="DJ245" s="456"/>
      <c r="DK245" s="456"/>
      <c r="DL245" s="456"/>
    </row>
    <row r="246" spans="1:116" ht="12.75" customHeight="1" x14ac:dyDescent="0.25">
      <c r="A246" s="210"/>
      <c r="B246" s="200"/>
      <c r="C246" s="200"/>
      <c r="D246" s="200"/>
      <c r="E246" s="200"/>
      <c r="F246" s="200"/>
      <c r="G246" s="200"/>
      <c r="H246" s="200"/>
      <c r="I246" s="200"/>
      <c r="J246" s="200"/>
      <c r="K246" s="200"/>
      <c r="L246" s="200"/>
      <c r="M246" s="200"/>
      <c r="N246" s="200"/>
      <c r="O246" s="200"/>
      <c r="P246" s="200"/>
      <c r="Q246" s="200"/>
      <c r="R246" s="200"/>
      <c r="S246" s="200"/>
      <c r="T246" s="200"/>
      <c r="U246" s="200"/>
      <c r="V246" s="200"/>
      <c r="W246" s="200"/>
      <c r="X246" s="200"/>
      <c r="Y246" s="200"/>
      <c r="Z246" s="200"/>
      <c r="AA246" s="200"/>
      <c r="AB246" s="200"/>
      <c r="AC246" s="200"/>
      <c r="AD246" s="200"/>
      <c r="AE246" s="200"/>
      <c r="AF246" s="200"/>
      <c r="AG246" s="200"/>
      <c r="AH246" s="209"/>
      <c r="AI246" s="200"/>
      <c r="AJ246" s="209"/>
      <c r="AK246" s="200"/>
      <c r="AL246" s="200"/>
      <c r="AM246" s="200"/>
      <c r="AN246" s="200"/>
      <c r="AO246" s="200"/>
      <c r="AP246" s="200"/>
      <c r="AQ246" s="200"/>
      <c r="AR246" s="209"/>
      <c r="AS246" s="200"/>
      <c r="AT246" s="200"/>
      <c r="AU246" s="200"/>
      <c r="AV246" s="209"/>
      <c r="AW246" s="200"/>
      <c r="AX246" s="200"/>
      <c r="AY246" s="200"/>
      <c r="AZ246" s="200"/>
      <c r="BA246" s="200"/>
      <c r="BB246" s="200"/>
      <c r="BC246" s="200"/>
      <c r="BD246" s="200"/>
      <c r="BE246" s="200"/>
      <c r="BF246" s="200"/>
      <c r="BG246" s="200"/>
      <c r="BH246" s="200"/>
      <c r="BI246" s="200"/>
      <c r="BJ246" s="200"/>
      <c r="BK246" s="200"/>
      <c r="BL246" s="200"/>
      <c r="BM246" s="200"/>
      <c r="BN246" s="200"/>
      <c r="BO246" s="200"/>
      <c r="BP246" s="200"/>
      <c r="BQ246" s="200"/>
      <c r="BR246" s="200"/>
      <c r="BS246" s="200"/>
      <c r="DF246" s="456"/>
      <c r="DG246" s="456"/>
      <c r="DH246" s="456"/>
      <c r="DI246" s="456"/>
      <c r="DJ246" s="456"/>
      <c r="DK246" s="456"/>
      <c r="DL246" s="456"/>
    </row>
    <row r="247" spans="1:116" ht="12.75" customHeight="1" x14ac:dyDescent="0.25">
      <c r="A247" s="210"/>
      <c r="B247" s="200"/>
      <c r="C247" s="200"/>
      <c r="D247" s="200"/>
      <c r="E247" s="200"/>
      <c r="F247" s="200"/>
      <c r="G247" s="200"/>
      <c r="H247" s="200"/>
      <c r="I247" s="200"/>
      <c r="J247" s="200"/>
      <c r="K247" s="200"/>
      <c r="L247" s="200"/>
      <c r="M247" s="200"/>
      <c r="N247" s="200"/>
      <c r="O247" s="200"/>
      <c r="P247" s="200"/>
      <c r="Q247" s="200"/>
      <c r="R247" s="200"/>
      <c r="S247" s="200"/>
      <c r="T247" s="200"/>
      <c r="U247" s="200"/>
      <c r="V247" s="200"/>
      <c r="W247" s="200"/>
      <c r="X247" s="200"/>
      <c r="Y247" s="200"/>
      <c r="Z247" s="200"/>
      <c r="AA247" s="200"/>
      <c r="AB247" s="200"/>
      <c r="AC247" s="200"/>
      <c r="AD247" s="200"/>
      <c r="AE247" s="200"/>
      <c r="AF247" s="200"/>
      <c r="AG247" s="200"/>
      <c r="AH247" s="209"/>
      <c r="AI247" s="200"/>
      <c r="AJ247" s="209"/>
      <c r="AK247" s="200"/>
      <c r="AL247" s="200"/>
      <c r="AM247" s="200"/>
      <c r="AN247" s="200"/>
      <c r="AO247" s="200"/>
      <c r="AP247" s="200"/>
      <c r="AQ247" s="200"/>
      <c r="AR247" s="209"/>
      <c r="AS247" s="200"/>
      <c r="AT247" s="200"/>
      <c r="AU247" s="200"/>
      <c r="AV247" s="209"/>
      <c r="AW247" s="200"/>
      <c r="AX247" s="200"/>
      <c r="AY247" s="200"/>
      <c r="AZ247" s="200"/>
      <c r="BA247" s="200"/>
      <c r="BB247" s="200"/>
      <c r="BC247" s="200"/>
      <c r="BD247" s="200"/>
      <c r="BE247" s="200"/>
      <c r="BF247" s="200"/>
      <c r="BG247" s="200"/>
      <c r="BH247" s="200"/>
      <c r="BI247" s="200"/>
      <c r="BJ247" s="200"/>
      <c r="BK247" s="200"/>
      <c r="BL247" s="200"/>
      <c r="BM247" s="200"/>
      <c r="BN247" s="200"/>
      <c r="BO247" s="200"/>
      <c r="BP247" s="200"/>
      <c r="BQ247" s="200"/>
      <c r="BR247" s="200"/>
      <c r="BS247" s="200"/>
      <c r="DF247" s="456"/>
      <c r="DG247" s="456"/>
      <c r="DH247" s="456"/>
      <c r="DI247" s="456"/>
      <c r="DJ247" s="456"/>
      <c r="DK247" s="456"/>
      <c r="DL247" s="456"/>
    </row>
    <row r="248" spans="1:116" ht="12.75" customHeight="1" x14ac:dyDescent="0.25">
      <c r="A248" s="210"/>
      <c r="B248" s="200"/>
      <c r="C248" s="200"/>
      <c r="D248" s="200"/>
      <c r="E248" s="200"/>
      <c r="F248" s="200"/>
      <c r="G248" s="200"/>
      <c r="H248" s="200"/>
      <c r="I248" s="200"/>
      <c r="J248" s="200"/>
      <c r="K248" s="200"/>
      <c r="L248" s="200"/>
      <c r="M248" s="200"/>
      <c r="N248" s="200"/>
      <c r="O248" s="200"/>
      <c r="P248" s="200"/>
      <c r="Q248" s="200"/>
      <c r="R248" s="200"/>
      <c r="S248" s="200"/>
      <c r="T248" s="200"/>
      <c r="U248" s="200"/>
      <c r="V248" s="200"/>
      <c r="W248" s="200"/>
      <c r="X248" s="200"/>
      <c r="Y248" s="200"/>
      <c r="Z248" s="200"/>
      <c r="AA248" s="200"/>
      <c r="AB248" s="200"/>
      <c r="AC248" s="200"/>
      <c r="AD248" s="200"/>
      <c r="AE248" s="200"/>
      <c r="AF248" s="200"/>
      <c r="AG248" s="200"/>
      <c r="AH248" s="209"/>
      <c r="AI248" s="200"/>
      <c r="AJ248" s="209"/>
      <c r="AK248" s="200"/>
      <c r="AL248" s="200"/>
      <c r="AM248" s="200"/>
      <c r="AN248" s="200"/>
      <c r="AO248" s="200"/>
      <c r="AP248" s="200"/>
      <c r="AQ248" s="200"/>
      <c r="AR248" s="209"/>
      <c r="AS248" s="200"/>
      <c r="AT248" s="200"/>
      <c r="AU248" s="200"/>
      <c r="AV248" s="209"/>
      <c r="AW248" s="200"/>
      <c r="AX248" s="200"/>
      <c r="AY248" s="200"/>
      <c r="AZ248" s="200"/>
      <c r="BA248" s="200"/>
      <c r="BB248" s="200"/>
      <c r="BC248" s="200"/>
      <c r="BD248" s="200"/>
      <c r="BE248" s="200"/>
      <c r="BF248" s="200"/>
      <c r="BG248" s="200"/>
      <c r="BH248" s="200"/>
      <c r="BI248" s="200"/>
      <c r="BJ248" s="200"/>
      <c r="BK248" s="200"/>
      <c r="BL248" s="200"/>
      <c r="BM248" s="200"/>
      <c r="BN248" s="200"/>
      <c r="BO248" s="200"/>
      <c r="BP248" s="200"/>
      <c r="BQ248" s="200"/>
      <c r="BR248" s="200"/>
      <c r="BS248" s="200"/>
      <c r="DF248" s="456"/>
      <c r="DG248" s="456"/>
      <c r="DH248" s="456"/>
      <c r="DI248" s="456"/>
      <c r="DJ248" s="456"/>
      <c r="DK248" s="456"/>
      <c r="DL248" s="456"/>
    </row>
    <row r="249" spans="1:116" ht="12.75" customHeight="1" x14ac:dyDescent="0.25">
      <c r="A249" s="210"/>
      <c r="B249" s="200"/>
      <c r="C249" s="200"/>
      <c r="D249" s="200"/>
      <c r="E249" s="200"/>
      <c r="F249" s="200"/>
      <c r="G249" s="200"/>
      <c r="H249" s="200"/>
      <c r="I249" s="200"/>
      <c r="J249" s="200"/>
      <c r="K249" s="200"/>
      <c r="L249" s="200"/>
      <c r="M249" s="200"/>
      <c r="N249" s="200"/>
      <c r="O249" s="200"/>
      <c r="P249" s="200"/>
      <c r="Q249" s="200"/>
      <c r="R249" s="200"/>
      <c r="S249" s="200"/>
      <c r="T249" s="200"/>
      <c r="U249" s="200"/>
      <c r="V249" s="200"/>
      <c r="W249" s="200"/>
      <c r="X249" s="200"/>
      <c r="Y249" s="200"/>
      <c r="Z249" s="200"/>
      <c r="AA249" s="200"/>
      <c r="AB249" s="200"/>
      <c r="AC249" s="200"/>
      <c r="AD249" s="200"/>
      <c r="AE249" s="200"/>
      <c r="AF249" s="200"/>
      <c r="AG249" s="200"/>
      <c r="AH249" s="209"/>
      <c r="AI249" s="200"/>
      <c r="AJ249" s="209"/>
      <c r="AK249" s="200"/>
      <c r="AL249" s="200"/>
      <c r="AM249" s="200"/>
      <c r="AN249" s="200"/>
      <c r="AO249" s="200"/>
      <c r="AP249" s="200"/>
      <c r="AQ249" s="200"/>
      <c r="AR249" s="209"/>
      <c r="AS249" s="200"/>
      <c r="AT249" s="200"/>
      <c r="AU249" s="200"/>
      <c r="AV249" s="209"/>
      <c r="AW249" s="200"/>
      <c r="AX249" s="200"/>
      <c r="AY249" s="200"/>
      <c r="AZ249" s="200"/>
      <c r="BA249" s="200"/>
      <c r="BB249" s="200"/>
      <c r="BC249" s="200"/>
      <c r="BD249" s="200"/>
      <c r="BE249" s="200"/>
      <c r="BF249" s="200"/>
      <c r="BG249" s="200"/>
      <c r="BH249" s="200"/>
      <c r="BI249" s="200"/>
      <c r="BJ249" s="200"/>
      <c r="BK249" s="200"/>
      <c r="BL249" s="200"/>
      <c r="BM249" s="200"/>
      <c r="BN249" s="200"/>
      <c r="BO249" s="200"/>
      <c r="BP249" s="200"/>
      <c r="BQ249" s="200"/>
      <c r="BR249" s="200"/>
      <c r="BS249" s="200"/>
      <c r="DF249" s="456"/>
      <c r="DG249" s="456"/>
      <c r="DH249" s="456"/>
      <c r="DI249" s="456"/>
      <c r="DJ249" s="456"/>
      <c r="DK249" s="456"/>
      <c r="DL249" s="456"/>
    </row>
    <row r="250" spans="1:116" ht="12.75" customHeight="1" x14ac:dyDescent="0.25">
      <c r="A250" s="210"/>
      <c r="B250" s="200"/>
      <c r="C250" s="200"/>
      <c r="D250" s="200"/>
      <c r="E250" s="200"/>
      <c r="F250" s="200"/>
      <c r="G250" s="200"/>
      <c r="H250" s="200"/>
      <c r="I250" s="200"/>
      <c r="J250" s="200"/>
      <c r="K250" s="200"/>
      <c r="L250" s="200"/>
      <c r="M250" s="200"/>
      <c r="N250" s="200"/>
      <c r="O250" s="200"/>
      <c r="P250" s="200"/>
      <c r="Q250" s="200"/>
      <c r="R250" s="200"/>
      <c r="S250" s="200"/>
      <c r="T250" s="200"/>
      <c r="U250" s="200"/>
      <c r="V250" s="200"/>
      <c r="W250" s="200"/>
      <c r="X250" s="200"/>
      <c r="Y250" s="200"/>
      <c r="Z250" s="200"/>
      <c r="AA250" s="200"/>
      <c r="AB250" s="200"/>
      <c r="AC250" s="200"/>
      <c r="AD250" s="200"/>
      <c r="AE250" s="200"/>
      <c r="AF250" s="200"/>
      <c r="AG250" s="200"/>
      <c r="AH250" s="209"/>
      <c r="AI250" s="200"/>
      <c r="AJ250" s="209"/>
      <c r="AK250" s="200"/>
      <c r="AL250" s="200"/>
      <c r="AM250" s="200"/>
      <c r="AN250" s="200"/>
      <c r="AO250" s="200"/>
      <c r="AP250" s="200"/>
      <c r="AQ250" s="200"/>
      <c r="AR250" s="209"/>
      <c r="AS250" s="200"/>
      <c r="AT250" s="200"/>
      <c r="AU250" s="200"/>
      <c r="AV250" s="209"/>
      <c r="AW250" s="200"/>
      <c r="AX250" s="200"/>
      <c r="AY250" s="200"/>
      <c r="AZ250" s="200"/>
      <c r="BA250" s="200"/>
      <c r="BB250" s="200"/>
      <c r="BC250" s="200"/>
      <c r="BD250" s="200"/>
      <c r="BE250" s="200"/>
      <c r="BF250" s="200"/>
      <c r="BG250" s="200"/>
      <c r="BH250" s="200"/>
      <c r="BI250" s="200"/>
      <c r="BJ250" s="200"/>
      <c r="BK250" s="200"/>
      <c r="BL250" s="200"/>
      <c r="BM250" s="200"/>
      <c r="BN250" s="200"/>
      <c r="BO250" s="200"/>
      <c r="BP250" s="200"/>
      <c r="BQ250" s="200"/>
      <c r="BR250" s="200"/>
      <c r="BS250" s="200"/>
      <c r="DF250" s="456"/>
      <c r="DG250" s="456"/>
      <c r="DH250" s="456"/>
      <c r="DI250" s="456"/>
      <c r="DJ250" s="456"/>
      <c r="DK250" s="456"/>
      <c r="DL250" s="456"/>
    </row>
    <row r="251" spans="1:116" ht="12.75" customHeight="1" x14ac:dyDescent="0.25">
      <c r="A251" s="210"/>
      <c r="B251" s="200"/>
      <c r="C251" s="200"/>
      <c r="D251" s="200"/>
      <c r="E251" s="200"/>
      <c r="F251" s="200"/>
      <c r="G251" s="200"/>
      <c r="H251" s="200"/>
      <c r="I251" s="200"/>
      <c r="J251" s="200"/>
      <c r="K251" s="200"/>
      <c r="L251" s="200"/>
      <c r="M251" s="200"/>
      <c r="N251" s="200"/>
      <c r="O251" s="200"/>
      <c r="P251" s="200"/>
      <c r="Q251" s="200"/>
      <c r="R251" s="200"/>
      <c r="S251" s="200"/>
      <c r="T251" s="200"/>
      <c r="U251" s="200"/>
      <c r="V251" s="200"/>
      <c r="W251" s="200"/>
      <c r="X251" s="200"/>
      <c r="Y251" s="200"/>
      <c r="Z251" s="200"/>
      <c r="AA251" s="200"/>
      <c r="AB251" s="200"/>
      <c r="AC251" s="200"/>
      <c r="AD251" s="200"/>
      <c r="AE251" s="200"/>
      <c r="AF251" s="200"/>
      <c r="AG251" s="200"/>
      <c r="AH251" s="209"/>
      <c r="AI251" s="200"/>
      <c r="AJ251" s="209"/>
      <c r="AK251" s="200"/>
      <c r="AL251" s="200"/>
      <c r="AM251" s="200"/>
      <c r="AN251" s="200"/>
      <c r="AO251" s="200"/>
      <c r="AP251" s="200"/>
      <c r="AQ251" s="200"/>
      <c r="AR251" s="209"/>
      <c r="AS251" s="200"/>
      <c r="AT251" s="200"/>
      <c r="AU251" s="200"/>
      <c r="AV251" s="209"/>
      <c r="AW251" s="200"/>
      <c r="AX251" s="200"/>
      <c r="AY251" s="200"/>
      <c r="AZ251" s="200"/>
      <c r="BA251" s="200"/>
      <c r="BB251" s="200"/>
      <c r="BC251" s="200"/>
      <c r="BD251" s="200"/>
      <c r="BE251" s="200"/>
      <c r="BF251" s="200"/>
      <c r="BG251" s="200"/>
      <c r="BH251" s="200"/>
      <c r="BI251" s="200"/>
      <c r="BJ251" s="200"/>
      <c r="BK251" s="200"/>
      <c r="BL251" s="200"/>
      <c r="BM251" s="200"/>
      <c r="BN251" s="200"/>
      <c r="BO251" s="200"/>
      <c r="BP251" s="200"/>
      <c r="BQ251" s="200"/>
      <c r="BR251" s="200"/>
      <c r="BS251" s="200"/>
      <c r="DF251" s="456"/>
      <c r="DG251" s="456"/>
      <c r="DH251" s="456"/>
      <c r="DI251" s="456"/>
      <c r="DJ251" s="456"/>
      <c r="DK251" s="456"/>
      <c r="DL251" s="456"/>
    </row>
    <row r="252" spans="1:116" ht="12.75" customHeight="1" x14ac:dyDescent="0.25">
      <c r="A252" s="210"/>
      <c r="B252" s="200"/>
      <c r="C252" s="200"/>
      <c r="D252" s="200"/>
      <c r="E252" s="200"/>
      <c r="F252" s="200"/>
      <c r="G252" s="200"/>
      <c r="H252" s="200"/>
      <c r="I252" s="200"/>
      <c r="J252" s="200"/>
      <c r="K252" s="200"/>
      <c r="L252" s="200"/>
      <c r="M252" s="200"/>
      <c r="N252" s="200"/>
      <c r="O252" s="200"/>
      <c r="P252" s="200"/>
      <c r="Q252" s="200"/>
      <c r="R252" s="200"/>
      <c r="S252" s="200"/>
      <c r="T252" s="200"/>
      <c r="U252" s="200"/>
      <c r="V252" s="200"/>
      <c r="W252" s="200"/>
      <c r="X252" s="200"/>
      <c r="Y252" s="200"/>
      <c r="Z252" s="200"/>
      <c r="AA252" s="200"/>
      <c r="AB252" s="200"/>
      <c r="AC252" s="200"/>
      <c r="AD252" s="200"/>
      <c r="AE252" s="200"/>
      <c r="AF252" s="200"/>
      <c r="AG252" s="200"/>
      <c r="AH252" s="209"/>
      <c r="AI252" s="200"/>
      <c r="AJ252" s="209"/>
      <c r="AK252" s="200"/>
      <c r="AL252" s="200"/>
      <c r="AM252" s="200"/>
      <c r="AN252" s="200"/>
      <c r="AO252" s="200"/>
      <c r="AP252" s="200"/>
      <c r="AQ252" s="200"/>
      <c r="AR252" s="209"/>
      <c r="AS252" s="200"/>
      <c r="AT252" s="200"/>
      <c r="AU252" s="200"/>
      <c r="AV252" s="209"/>
      <c r="AW252" s="200"/>
      <c r="AX252" s="200"/>
      <c r="AY252" s="200"/>
      <c r="AZ252" s="200"/>
      <c r="BA252" s="200"/>
      <c r="BB252" s="200"/>
      <c r="BC252" s="200"/>
      <c r="BD252" s="200"/>
      <c r="BE252" s="200"/>
      <c r="BF252" s="200"/>
      <c r="BG252" s="200"/>
      <c r="BH252" s="200"/>
      <c r="BI252" s="200"/>
      <c r="BJ252" s="200"/>
      <c r="BK252" s="200"/>
      <c r="BL252" s="200"/>
      <c r="BM252" s="200"/>
      <c r="BN252" s="200"/>
      <c r="BO252" s="200"/>
      <c r="BP252" s="200"/>
      <c r="BQ252" s="200"/>
      <c r="BR252" s="200"/>
      <c r="BS252" s="200"/>
      <c r="DF252" s="456"/>
      <c r="DG252" s="456"/>
      <c r="DH252" s="456"/>
      <c r="DI252" s="456"/>
      <c r="DJ252" s="456"/>
      <c r="DK252" s="456"/>
      <c r="DL252" s="456"/>
    </row>
    <row r="253" spans="1:116" ht="12.75" customHeight="1" x14ac:dyDescent="0.25">
      <c r="A253" s="210"/>
      <c r="B253" s="200"/>
      <c r="C253" s="200"/>
      <c r="D253" s="200"/>
      <c r="E253" s="200"/>
      <c r="F253" s="200"/>
      <c r="G253" s="200"/>
      <c r="H253" s="200"/>
      <c r="I253" s="200"/>
      <c r="J253" s="200"/>
      <c r="K253" s="200"/>
      <c r="L253" s="200"/>
      <c r="M253" s="200"/>
      <c r="N253" s="200"/>
      <c r="O253" s="200"/>
      <c r="P253" s="200"/>
      <c r="Q253" s="200"/>
      <c r="R253" s="200"/>
      <c r="S253" s="200"/>
      <c r="T253" s="200"/>
      <c r="U253" s="200"/>
      <c r="V253" s="200"/>
      <c r="W253" s="200"/>
      <c r="X253" s="200"/>
      <c r="Y253" s="200"/>
      <c r="Z253" s="200"/>
      <c r="AA253" s="200"/>
      <c r="AB253" s="200"/>
      <c r="AC253" s="200"/>
      <c r="AD253" s="200"/>
      <c r="AE253" s="200"/>
      <c r="AF253" s="200"/>
      <c r="AG253" s="200"/>
      <c r="AH253" s="209"/>
      <c r="AI253" s="200"/>
      <c r="AJ253" s="209"/>
      <c r="AK253" s="200"/>
      <c r="AL253" s="200"/>
      <c r="AM253" s="200"/>
      <c r="AN253" s="200"/>
      <c r="AO253" s="200"/>
      <c r="AP253" s="200"/>
      <c r="AQ253" s="200"/>
      <c r="AR253" s="209"/>
      <c r="AS253" s="200"/>
      <c r="AT253" s="200"/>
      <c r="AU253" s="200"/>
      <c r="AV253" s="209"/>
      <c r="AW253" s="200"/>
      <c r="AX253" s="200"/>
      <c r="AY253" s="200"/>
      <c r="AZ253" s="200"/>
      <c r="BA253" s="200"/>
      <c r="BB253" s="200"/>
      <c r="BC253" s="200"/>
      <c r="BD253" s="200"/>
      <c r="BE253" s="200"/>
      <c r="BF253" s="200"/>
      <c r="BG253" s="200"/>
      <c r="BH253" s="200"/>
      <c r="BI253" s="200"/>
      <c r="BJ253" s="200"/>
      <c r="BK253" s="200"/>
      <c r="BL253" s="200"/>
      <c r="BM253" s="200"/>
      <c r="BN253" s="200"/>
      <c r="BO253" s="200"/>
      <c r="BP253" s="200"/>
      <c r="BQ253" s="200"/>
      <c r="BR253" s="200"/>
      <c r="BS253" s="200"/>
      <c r="DF253" s="456"/>
      <c r="DG253" s="456"/>
      <c r="DH253" s="456"/>
      <c r="DI253" s="456"/>
      <c r="DJ253" s="456"/>
      <c r="DK253" s="456"/>
      <c r="DL253" s="456"/>
    </row>
    <row r="254" spans="1:116" ht="12.75" customHeight="1" x14ac:dyDescent="0.25">
      <c r="A254" s="210"/>
      <c r="B254" s="200"/>
      <c r="C254" s="200"/>
      <c r="D254" s="200"/>
      <c r="E254" s="200"/>
      <c r="F254" s="200"/>
      <c r="G254" s="200"/>
      <c r="H254" s="200"/>
      <c r="I254" s="200"/>
      <c r="J254" s="200"/>
      <c r="K254" s="200"/>
      <c r="L254" s="200"/>
      <c r="M254" s="200"/>
      <c r="N254" s="200"/>
      <c r="O254" s="200"/>
      <c r="P254" s="200"/>
      <c r="Q254" s="200"/>
      <c r="R254" s="200"/>
      <c r="S254" s="200"/>
      <c r="T254" s="200"/>
      <c r="U254" s="200"/>
      <c r="V254" s="200"/>
      <c r="W254" s="200"/>
      <c r="X254" s="200"/>
      <c r="Y254" s="200"/>
      <c r="Z254" s="200"/>
      <c r="AA254" s="200"/>
      <c r="AB254" s="200"/>
      <c r="AC254" s="200"/>
      <c r="AD254" s="200"/>
      <c r="AE254" s="200"/>
      <c r="AF254" s="200"/>
      <c r="AG254" s="200"/>
      <c r="AH254" s="209"/>
      <c r="AI254" s="200"/>
      <c r="AJ254" s="209"/>
      <c r="AK254" s="200"/>
      <c r="AL254" s="200"/>
      <c r="AM254" s="200"/>
      <c r="AN254" s="200"/>
      <c r="AO254" s="200"/>
      <c r="AP254" s="200"/>
      <c r="AQ254" s="200"/>
      <c r="AR254" s="209"/>
      <c r="AS254" s="200"/>
      <c r="AT254" s="200"/>
      <c r="AU254" s="200"/>
      <c r="AV254" s="209"/>
      <c r="AW254" s="200"/>
      <c r="AX254" s="200"/>
      <c r="AY254" s="200"/>
      <c r="AZ254" s="200"/>
      <c r="BA254" s="200"/>
      <c r="BB254" s="200"/>
      <c r="BC254" s="200"/>
      <c r="BD254" s="200"/>
      <c r="BE254" s="200"/>
      <c r="BF254" s="200"/>
      <c r="BG254" s="200"/>
      <c r="BH254" s="200"/>
      <c r="BI254" s="200"/>
      <c r="BJ254" s="200"/>
      <c r="BK254" s="200"/>
      <c r="BL254" s="200"/>
      <c r="BM254" s="200"/>
      <c r="BN254" s="200"/>
      <c r="BO254" s="200"/>
      <c r="BP254" s="200"/>
      <c r="BQ254" s="200"/>
      <c r="BR254" s="200"/>
      <c r="BS254" s="200"/>
      <c r="DF254" s="456"/>
      <c r="DG254" s="456"/>
      <c r="DH254" s="456"/>
      <c r="DI254" s="456"/>
      <c r="DJ254" s="456"/>
      <c r="DK254" s="456"/>
      <c r="DL254" s="456"/>
    </row>
    <row r="255" spans="1:116" ht="12.75" customHeight="1" x14ac:dyDescent="0.25">
      <c r="A255" s="210"/>
      <c r="B255" s="200"/>
      <c r="C255" s="200"/>
      <c r="D255" s="200"/>
      <c r="E255" s="200"/>
      <c r="F255" s="200"/>
      <c r="G255" s="200"/>
      <c r="H255" s="200"/>
      <c r="I255" s="200"/>
      <c r="J255" s="200"/>
      <c r="K255" s="200"/>
      <c r="L255" s="200"/>
      <c r="M255" s="200"/>
      <c r="N255" s="200"/>
      <c r="O255" s="200"/>
      <c r="P255" s="200"/>
      <c r="Q255" s="200"/>
      <c r="R255" s="200"/>
      <c r="S255" s="200"/>
      <c r="T255" s="200"/>
      <c r="U255" s="200"/>
      <c r="V255" s="200"/>
      <c r="W255" s="200"/>
      <c r="X255" s="200"/>
      <c r="Y255" s="200"/>
      <c r="Z255" s="200"/>
      <c r="AA255" s="200"/>
      <c r="AB255" s="200"/>
      <c r="AC255" s="200"/>
      <c r="AD255" s="200"/>
      <c r="AE255" s="200"/>
      <c r="AF255" s="200"/>
      <c r="AG255" s="200"/>
      <c r="AH255" s="209"/>
      <c r="AI255" s="200"/>
      <c r="AJ255" s="209"/>
      <c r="AK255" s="200"/>
      <c r="AL255" s="200"/>
      <c r="AM255" s="200"/>
      <c r="AN255" s="200"/>
      <c r="AO255" s="200"/>
      <c r="AP255" s="200"/>
      <c r="AQ255" s="200"/>
      <c r="AR255" s="209"/>
      <c r="AS255" s="200"/>
      <c r="AT255" s="200"/>
      <c r="AU255" s="200"/>
      <c r="AV255" s="209"/>
      <c r="AW255" s="200"/>
      <c r="AX255" s="200"/>
      <c r="AY255" s="200"/>
      <c r="AZ255" s="200"/>
      <c r="BA255" s="200"/>
      <c r="BB255" s="200"/>
      <c r="BC255" s="200"/>
      <c r="BD255" s="200"/>
      <c r="BE255" s="200"/>
      <c r="BF255" s="200"/>
      <c r="BG255" s="200"/>
      <c r="BH255" s="200"/>
      <c r="BI255" s="200"/>
      <c r="BJ255" s="200"/>
      <c r="BK255" s="200"/>
      <c r="BL255" s="200"/>
      <c r="BM255" s="200"/>
      <c r="BN255" s="200"/>
      <c r="BO255" s="200"/>
      <c r="BP255" s="200"/>
      <c r="BQ255" s="200"/>
      <c r="BR255" s="200"/>
      <c r="BS255" s="200"/>
      <c r="DF255" s="456"/>
      <c r="DG255" s="456"/>
      <c r="DH255" s="456"/>
      <c r="DI255" s="456"/>
      <c r="DJ255" s="456"/>
      <c r="DK255" s="456"/>
      <c r="DL255" s="456"/>
    </row>
    <row r="256" spans="1:116" ht="12.75" customHeight="1" x14ac:dyDescent="0.25">
      <c r="A256" s="210"/>
      <c r="B256" s="200"/>
      <c r="C256" s="200"/>
      <c r="D256" s="200"/>
      <c r="E256" s="200"/>
      <c r="F256" s="200"/>
      <c r="G256" s="200"/>
      <c r="H256" s="200"/>
      <c r="I256" s="200"/>
      <c r="J256" s="200"/>
      <c r="K256" s="200"/>
      <c r="L256" s="200"/>
      <c r="M256" s="200"/>
      <c r="N256" s="200"/>
      <c r="O256" s="200"/>
      <c r="P256" s="200"/>
      <c r="Q256" s="200"/>
      <c r="R256" s="200"/>
      <c r="S256" s="200"/>
      <c r="T256" s="200"/>
      <c r="U256" s="200"/>
      <c r="V256" s="200"/>
      <c r="W256" s="200"/>
      <c r="X256" s="200"/>
      <c r="Y256" s="200"/>
      <c r="Z256" s="200"/>
      <c r="AA256" s="200"/>
      <c r="AB256" s="200"/>
      <c r="AC256" s="200"/>
      <c r="AD256" s="200"/>
      <c r="AE256" s="200"/>
      <c r="AF256" s="200"/>
      <c r="AG256" s="200"/>
      <c r="AH256" s="209"/>
      <c r="AI256" s="200"/>
      <c r="AJ256" s="209"/>
      <c r="AK256" s="200"/>
      <c r="AL256" s="200"/>
      <c r="AM256" s="200"/>
      <c r="AN256" s="200"/>
      <c r="AO256" s="200"/>
      <c r="AP256" s="200"/>
      <c r="AQ256" s="200"/>
      <c r="AR256" s="209"/>
      <c r="AS256" s="200"/>
      <c r="AT256" s="200"/>
      <c r="AU256" s="200"/>
      <c r="AV256" s="209"/>
      <c r="AW256" s="200"/>
      <c r="AX256" s="200"/>
      <c r="AY256" s="200"/>
      <c r="AZ256" s="200"/>
      <c r="BA256" s="200"/>
      <c r="BB256" s="200"/>
      <c r="BC256" s="200"/>
      <c r="BD256" s="200"/>
      <c r="BE256" s="200"/>
      <c r="BF256" s="200"/>
      <c r="BG256" s="200"/>
      <c r="BH256" s="200"/>
      <c r="BI256" s="200"/>
      <c r="BJ256" s="200"/>
      <c r="BK256" s="200"/>
      <c r="BL256" s="200"/>
      <c r="BM256" s="200"/>
      <c r="BN256" s="200"/>
      <c r="BO256" s="200"/>
      <c r="BP256" s="200"/>
      <c r="BQ256" s="200"/>
      <c r="BR256" s="200"/>
      <c r="BS256" s="200"/>
      <c r="DF256" s="456"/>
      <c r="DG256" s="456"/>
      <c r="DH256" s="456"/>
      <c r="DI256" s="456"/>
      <c r="DJ256" s="456"/>
      <c r="DK256" s="456"/>
      <c r="DL256" s="456"/>
    </row>
  </sheetData>
  <protectedRanges>
    <protectedRange algorithmName="SHA-512" hashValue="TvKQSNrPyYgDaKIPekAhfes+BeWelymkz8wT3MQpZB+/Zfpfi+1YMuN/+lt8MKT+KJo0CvfvAKUuwGf9Rjf1Yg==" saltValue="sve+okrN9egQU3nQYMBtPg==" spinCount="100000" sqref="BQ25:BQ26 BO22 CL22 BO25:BO26 CN22 BQ22 DH22 DJ22" name="Rango2_2_1_20_1"/>
    <protectedRange algorithmName="SHA-512" hashValue="TvKQSNrPyYgDaKIPekAhfes+BeWelymkz8wT3MQpZB+/Zfpfi+1YMuN/+lt8MKT+KJo0CvfvAKUuwGf9Rjf1Yg==" saltValue="sve+okrN9egQU3nQYMBtPg==" spinCount="100000" sqref="BO47 BQ47" name="Rango2_2_1_20_1_1"/>
    <protectedRange algorithmName="SHA-512" hashValue="TvKQSNrPyYgDaKIPekAhfes+BeWelymkz8wT3MQpZB+/Zfpfi+1YMuN/+lt8MKT+KJo0CvfvAKUuwGf9Rjf1Yg==" saltValue="sve+okrN9egQU3nQYMBtPg==" spinCount="100000" sqref="BM48:BN48" name="Rango2_2_1_1"/>
    <protectedRange algorithmName="SHA-512" hashValue="TvKQSNrPyYgDaKIPekAhfes+BeWelymkz8wT3MQpZB+/Zfpfi+1YMuN/+lt8MKT+KJo0CvfvAKUuwGf9Rjf1Yg==" saltValue="sve+okrN9egQU3nQYMBtPg==" spinCount="100000" sqref="BM49:BN49" name="Rango2_2_1_1_1"/>
    <protectedRange algorithmName="SHA-512" hashValue="TvKQSNrPyYgDaKIPekAhfes+BeWelymkz8wT3MQpZB+/Zfpfi+1YMuN/+lt8MKT+KJo0CvfvAKUuwGf9Rjf1Yg==" saltValue="sve+okrN9egQU3nQYMBtPg==" spinCount="100000" sqref="BO46 BQ46" name="Rango2_2_1_20_2"/>
  </protectedRanges>
  <mergeCells count="676">
    <mergeCell ref="DN50:DN52"/>
    <mergeCell ref="DO50:DO52"/>
    <mergeCell ref="DP50:DP52"/>
    <mergeCell ref="DQ50:DQ52"/>
    <mergeCell ref="DR50:DR52"/>
    <mergeCell ref="DS50:DS52"/>
    <mergeCell ref="DT50:DT52"/>
    <mergeCell ref="DN54:DN56"/>
    <mergeCell ref="DO54:DO56"/>
    <mergeCell ref="DP54:DP56"/>
    <mergeCell ref="DQ54:DQ56"/>
    <mergeCell ref="DR54:DR56"/>
    <mergeCell ref="DS54:DS56"/>
    <mergeCell ref="DT54:DT56"/>
    <mergeCell ref="DM47:DM49"/>
    <mergeCell ref="DL47:DL49"/>
    <mergeCell ref="DK47:DK49"/>
    <mergeCell ref="DJ47:DJ49"/>
    <mergeCell ref="DI47:DI49"/>
    <mergeCell ref="DT47:DT49"/>
    <mergeCell ref="DS47:DS49"/>
    <mergeCell ref="DR47:DR49"/>
    <mergeCell ref="DQ47:DQ49"/>
    <mergeCell ref="DP47:DP49"/>
    <mergeCell ref="DO47:DO49"/>
    <mergeCell ref="DN47:DN49"/>
    <mergeCell ref="DT41:DT42"/>
    <mergeCell ref="DS41:DS42"/>
    <mergeCell ref="DR41:DR42"/>
    <mergeCell ref="DQ41:DQ42"/>
    <mergeCell ref="DP41:DP42"/>
    <mergeCell ref="DO41:DO42"/>
    <mergeCell ref="DN41:DN42"/>
    <mergeCell ref="DT45:DT46"/>
    <mergeCell ref="DS45:DS46"/>
    <mergeCell ref="DR45:DR46"/>
    <mergeCell ref="DQ45:DQ46"/>
    <mergeCell ref="DP45:DP46"/>
    <mergeCell ref="DO45:DO46"/>
    <mergeCell ref="DN45:DN46"/>
    <mergeCell ref="DE50:DE52"/>
    <mergeCell ref="DF50:DF52"/>
    <mergeCell ref="DG50:DG52"/>
    <mergeCell ref="DH50:DH52"/>
    <mergeCell ref="DI50:DI52"/>
    <mergeCell ref="DJ50:DJ52"/>
    <mergeCell ref="DK50:DK52"/>
    <mergeCell ref="DL50:DL52"/>
    <mergeCell ref="DM50:DM52"/>
    <mergeCell ref="CR59:CR60"/>
    <mergeCell ref="CS59:CS60"/>
    <mergeCell ref="CR54:CR56"/>
    <mergeCell ref="CS54:CS56"/>
    <mergeCell ref="CT54:CT56"/>
    <mergeCell ref="CU54:CU56"/>
    <mergeCell ref="CV54:CV56"/>
    <mergeCell ref="CW54:CW56"/>
    <mergeCell ref="CX54:CX56"/>
    <mergeCell ref="CT59:CT60"/>
    <mergeCell ref="CU59:CU60"/>
    <mergeCell ref="CV59:CV60"/>
    <mergeCell ref="CW59:CW60"/>
    <mergeCell ref="CX59:CX60"/>
    <mergeCell ref="BK54:BK56"/>
    <mergeCell ref="CP50:CP52"/>
    <mergeCell ref="CO50:CO52"/>
    <mergeCell ref="CN50:CN52"/>
    <mergeCell ref="CM50:CM52"/>
    <mergeCell ref="CL50:CL52"/>
    <mergeCell ref="CK50:CK52"/>
    <mergeCell ref="CJ50:CJ52"/>
    <mergeCell ref="CI50:CI52"/>
    <mergeCell ref="CD50:CD52"/>
    <mergeCell ref="CE50:CE52"/>
    <mergeCell ref="BN50:BN52"/>
    <mergeCell ref="CN54:CN56"/>
    <mergeCell ref="CM54:CM56"/>
    <mergeCell ref="BO50:BO52"/>
    <mergeCell ref="BP50:BP52"/>
    <mergeCell ref="BQ50:BQ52"/>
    <mergeCell ref="BR50:BR52"/>
    <mergeCell ref="BP54:BP56"/>
    <mergeCell ref="BT54:BT56"/>
    <mergeCell ref="BS54:BS56"/>
    <mergeCell ref="BS50:BS52"/>
    <mergeCell ref="BM50:BM52"/>
    <mergeCell ref="BY50:BY52"/>
    <mergeCell ref="CQ50:CQ52"/>
    <mergeCell ref="CS50:CS52"/>
    <mergeCell ref="CT50:CT52"/>
    <mergeCell ref="CU50:CU52"/>
    <mergeCell ref="CV50:CV52"/>
    <mergeCell ref="CW50:CW52"/>
    <mergeCell ref="CX50:CX52"/>
    <mergeCell ref="BJ54:BJ56"/>
    <mergeCell ref="BI54:BI56"/>
    <mergeCell ref="CL54:CL56"/>
    <mergeCell ref="CK54:CK56"/>
    <mergeCell ref="CJ54:CJ56"/>
    <mergeCell ref="CI54:CI56"/>
    <mergeCell ref="CO54:CO56"/>
    <mergeCell ref="CP54:CP56"/>
    <mergeCell ref="CQ54:CQ56"/>
    <mergeCell ref="CF50:CF52"/>
    <mergeCell ref="CG50:CG52"/>
    <mergeCell ref="CA50:CA52"/>
    <mergeCell ref="CB50:CB52"/>
    <mergeCell ref="CC50:CC52"/>
    <mergeCell ref="BO54:BO56"/>
    <mergeCell ref="BN54:BN56"/>
    <mergeCell ref="BM54:BM56"/>
    <mergeCell ref="CW45:CW46"/>
    <mergeCell ref="CV45:CV46"/>
    <mergeCell ref="CU45:CU46"/>
    <mergeCell ref="CT45:CT46"/>
    <mergeCell ref="CS45:CS46"/>
    <mergeCell ref="CR45:CR46"/>
    <mergeCell ref="CX45:CX46"/>
    <mergeCell ref="CR50:CR52"/>
    <mergeCell ref="CR47:CR49"/>
    <mergeCell ref="CS47:CS49"/>
    <mergeCell ref="CT47:CT49"/>
    <mergeCell ref="CU47:CU49"/>
    <mergeCell ref="CV47:CV49"/>
    <mergeCell ref="CW47:CW49"/>
    <mergeCell ref="CX47:CX49"/>
    <mergeCell ref="CX41:CX43"/>
    <mergeCell ref="CW41:CW43"/>
    <mergeCell ref="CV41:CV43"/>
    <mergeCell ref="CU41:CU43"/>
    <mergeCell ref="CT41:CT43"/>
    <mergeCell ref="CS41:CS43"/>
    <mergeCell ref="CR41:CR43"/>
    <mergeCell ref="CX19:CX20"/>
    <mergeCell ref="CW19:CW20"/>
    <mergeCell ref="CV19:CV20"/>
    <mergeCell ref="CU19:CU20"/>
    <mergeCell ref="CT19:CT20"/>
    <mergeCell ref="CS19:CS20"/>
    <mergeCell ref="CR19:CR20"/>
    <mergeCell ref="CR25:CR27"/>
    <mergeCell ref="CX28:CX29"/>
    <mergeCell ref="CW28:CW29"/>
    <mergeCell ref="CV28:CV29"/>
    <mergeCell ref="CU28:CU29"/>
    <mergeCell ref="CT28:CT29"/>
    <mergeCell ref="CS28:CS29"/>
    <mergeCell ref="CR28:CR29"/>
    <mergeCell ref="CX25:CX27"/>
    <mergeCell ref="CW25:CW27"/>
    <mergeCell ref="CV25:CV27"/>
    <mergeCell ref="CU25:CU27"/>
    <mergeCell ref="CT25:CT27"/>
    <mergeCell ref="CS25:CS27"/>
    <mergeCell ref="CR13:CR15"/>
    <mergeCell ref="CS13:CS15"/>
    <mergeCell ref="CT13:CT15"/>
    <mergeCell ref="CU13:CU15"/>
    <mergeCell ref="CV13:CV15"/>
    <mergeCell ref="CW13:CW15"/>
    <mergeCell ref="CX13:CX15"/>
    <mergeCell ref="CR16:CR18"/>
    <mergeCell ref="CS16:CS18"/>
    <mergeCell ref="CT16:CT18"/>
    <mergeCell ref="CU16:CU18"/>
    <mergeCell ref="CV16:CV18"/>
    <mergeCell ref="CW16:CW18"/>
    <mergeCell ref="CX16:CX18"/>
    <mergeCell ref="BK19:BK20"/>
    <mergeCell ref="BJ19:BJ20"/>
    <mergeCell ref="BI19:BI20"/>
    <mergeCell ref="BH19:BH20"/>
    <mergeCell ref="BG19:BG20"/>
    <mergeCell ref="BF19:BF20"/>
    <mergeCell ref="BE19:BE20"/>
    <mergeCell ref="BD19:BD20"/>
    <mergeCell ref="CQ13:CQ15"/>
    <mergeCell ref="CP13:CP15"/>
    <mergeCell ref="CO13:CO15"/>
    <mergeCell ref="CN13:CN15"/>
    <mergeCell ref="CM13:CM15"/>
    <mergeCell ref="CL13:CL15"/>
    <mergeCell ref="CO16:CO18"/>
    <mergeCell ref="CP16:CP18"/>
    <mergeCell ref="CQ16:CQ18"/>
    <mergeCell ref="AU59:AU60"/>
    <mergeCell ref="AV59:AV60"/>
    <mergeCell ref="AV54:AV56"/>
    <mergeCell ref="AW37:AW40"/>
    <mergeCell ref="AY37:AY40"/>
    <mergeCell ref="AV37:AV40"/>
    <mergeCell ref="AU45:AU46"/>
    <mergeCell ref="AV45:AV46"/>
    <mergeCell ref="AX45:AX46"/>
    <mergeCell ref="AU37:AU40"/>
    <mergeCell ref="AU41:AU43"/>
    <mergeCell ref="AV41:AV43"/>
    <mergeCell ref="CI10:CQ11"/>
    <mergeCell ref="N25:N27"/>
    <mergeCell ref="O25:O27"/>
    <mergeCell ref="P25:P27"/>
    <mergeCell ref="N59:N60"/>
    <mergeCell ref="M59:M60"/>
    <mergeCell ref="O59:O60"/>
    <mergeCell ref="J59:J60"/>
    <mergeCell ref="K59:K60"/>
    <mergeCell ref="L59:L60"/>
    <mergeCell ref="P59:P60"/>
    <mergeCell ref="L30:L33"/>
    <mergeCell ref="K30:K33"/>
    <mergeCell ref="J30:J33"/>
    <mergeCell ref="M28:M29"/>
    <mergeCell ref="L28:L29"/>
    <mergeCell ref="L47:L49"/>
    <mergeCell ref="K47:K49"/>
    <mergeCell ref="J47:J49"/>
    <mergeCell ref="M47:M49"/>
    <mergeCell ref="P28:P29"/>
    <mergeCell ref="AU19:AU20"/>
    <mergeCell ref="AY28:AY29"/>
    <mergeCell ref="AY30:AY33"/>
    <mergeCell ref="A59:A60"/>
    <mergeCell ref="E59:E60"/>
    <mergeCell ref="D59:D60"/>
    <mergeCell ref="C59:C60"/>
    <mergeCell ref="B59:B60"/>
    <mergeCell ref="A54:A56"/>
    <mergeCell ref="B54:B56"/>
    <mergeCell ref="H54:H56"/>
    <mergeCell ref="H59:H60"/>
    <mergeCell ref="C54:C56"/>
    <mergeCell ref="D54:D56"/>
    <mergeCell ref="E54:E56"/>
    <mergeCell ref="F54:F56"/>
    <mergeCell ref="G54:G56"/>
    <mergeCell ref="G59:G60"/>
    <mergeCell ref="F59:F60"/>
    <mergeCell ref="A50:A52"/>
    <mergeCell ref="B50:B52"/>
    <mergeCell ref="C50:C52"/>
    <mergeCell ref="D50:D52"/>
    <mergeCell ref="E50:E52"/>
    <mergeCell ref="P54:P56"/>
    <mergeCell ref="O54:O56"/>
    <mergeCell ref="N54:N56"/>
    <mergeCell ref="M54:M56"/>
    <mergeCell ref="M50:M52"/>
    <mergeCell ref="K50:K52"/>
    <mergeCell ref="L50:L52"/>
    <mergeCell ref="N50:N52"/>
    <mergeCell ref="O50:O52"/>
    <mergeCell ref="I59:I60"/>
    <mergeCell ref="I54:I56"/>
    <mergeCell ref="AR45:AR46"/>
    <mergeCell ref="AQ45:AQ46"/>
    <mergeCell ref="AP45:AP46"/>
    <mergeCell ref="K54:K56"/>
    <mergeCell ref="J54:J56"/>
    <mergeCell ref="L45:L46"/>
    <mergeCell ref="R45:R46"/>
    <mergeCell ref="Q45:Q46"/>
    <mergeCell ref="AB45:AB46"/>
    <mergeCell ref="AA45:AA46"/>
    <mergeCell ref="Z45:Z46"/>
    <mergeCell ref="Y45:Y46"/>
    <mergeCell ref="P50:P52"/>
    <mergeCell ref="P47:P49"/>
    <mergeCell ref="O47:O49"/>
    <mergeCell ref="N47:N49"/>
    <mergeCell ref="T45:T46"/>
    <mergeCell ref="P45:P46"/>
    <mergeCell ref="I47:I49"/>
    <mergeCell ref="J50:J52"/>
    <mergeCell ref="L54:L56"/>
    <mergeCell ref="O45:O46"/>
    <mergeCell ref="BC45:BC46"/>
    <mergeCell ref="BB45:BB46"/>
    <mergeCell ref="BA45:BA46"/>
    <mergeCell ref="AZ45:AZ46"/>
    <mergeCell ref="AV47:AV49"/>
    <mergeCell ref="AY45:AY46"/>
    <mergeCell ref="AW54:AW56"/>
    <mergeCell ref="BE50:BE52"/>
    <mergeCell ref="AE50:AE52"/>
    <mergeCell ref="AE54:AE56"/>
    <mergeCell ref="AW47:AW49"/>
    <mergeCell ref="AW45:AW46"/>
    <mergeCell ref="AE47:AE49"/>
    <mergeCell ref="AU54:AU56"/>
    <mergeCell ref="BD54:BD56"/>
    <mergeCell ref="BC54:BC56"/>
    <mergeCell ref="BB54:BB56"/>
    <mergeCell ref="BA54:BA56"/>
    <mergeCell ref="AY54:AY56"/>
    <mergeCell ref="AX54:AX56"/>
    <mergeCell ref="BI50:BI52"/>
    <mergeCell ref="BD50:BD52"/>
    <mergeCell ref="AW50:AW52"/>
    <mergeCell ref="AV50:AV52"/>
    <mergeCell ref="BB47:BB49"/>
    <mergeCell ref="BB50:BB52"/>
    <mergeCell ref="AU50:AU52"/>
    <mergeCell ref="AU47:AU49"/>
    <mergeCell ref="BF50:BF52"/>
    <mergeCell ref="AZ50:AZ52"/>
    <mergeCell ref="BA50:BA52"/>
    <mergeCell ref="AX50:AX52"/>
    <mergeCell ref="AY50:AY52"/>
    <mergeCell ref="BG50:BG52"/>
    <mergeCell ref="BH50:BH52"/>
    <mergeCell ref="BK47:BK49"/>
    <mergeCell ref="BJ47:BJ49"/>
    <mergeCell ref="BI47:BI49"/>
    <mergeCell ref="BH47:BH49"/>
    <mergeCell ref="BG47:BG49"/>
    <mergeCell ref="BF47:BF49"/>
    <mergeCell ref="BE47:BE49"/>
    <mergeCell ref="BD47:BD49"/>
    <mergeCell ref="BC47:BC49"/>
    <mergeCell ref="N45:N46"/>
    <mergeCell ref="M45:M46"/>
    <mergeCell ref="AH45:AH46"/>
    <mergeCell ref="AC45:AC46"/>
    <mergeCell ref="S45:S46"/>
    <mergeCell ref="X45:X46"/>
    <mergeCell ref="W45:W46"/>
    <mergeCell ref="V45:V46"/>
    <mergeCell ref="U45:U46"/>
    <mergeCell ref="AG45:AG46"/>
    <mergeCell ref="AF45:AF46"/>
    <mergeCell ref="AD45:AD46"/>
    <mergeCell ref="AE45:AE46"/>
    <mergeCell ref="O16:O18"/>
    <mergeCell ref="N16:N18"/>
    <mergeCell ref="M16:M18"/>
    <mergeCell ref="J16:J18"/>
    <mergeCell ref="P41:P43"/>
    <mergeCell ref="O41:O43"/>
    <mergeCell ref="N41:N43"/>
    <mergeCell ref="M41:M43"/>
    <mergeCell ref="L41:L43"/>
    <mergeCell ref="M25:M27"/>
    <mergeCell ref="L37:L40"/>
    <mergeCell ref="K37:K40"/>
    <mergeCell ref="J37:J40"/>
    <mergeCell ref="J25:J27"/>
    <mergeCell ref="K28:K29"/>
    <mergeCell ref="J28:J29"/>
    <mergeCell ref="K25:K27"/>
    <mergeCell ref="L25:L27"/>
    <mergeCell ref="O30:O33"/>
    <mergeCell ref="N30:N33"/>
    <mergeCell ref="M30:M33"/>
    <mergeCell ref="O28:O29"/>
    <mergeCell ref="O37:O40"/>
    <mergeCell ref="P16:P18"/>
    <mergeCell ref="E47:E49"/>
    <mergeCell ref="D47:D49"/>
    <mergeCell ref="M13:M15"/>
    <mergeCell ref="L13:L15"/>
    <mergeCell ref="K13:K15"/>
    <mergeCell ref="J13:J15"/>
    <mergeCell ref="I13:I15"/>
    <mergeCell ref="K16:K18"/>
    <mergeCell ref="I16:I18"/>
    <mergeCell ref="H47:H49"/>
    <mergeCell ref="H28:H29"/>
    <mergeCell ref="H30:H33"/>
    <mergeCell ref="H25:H27"/>
    <mergeCell ref="I45:I46"/>
    <mergeCell ref="K45:K46"/>
    <mergeCell ref="I30:I33"/>
    <mergeCell ref="I28:I29"/>
    <mergeCell ref="J45:J46"/>
    <mergeCell ref="I37:I40"/>
    <mergeCell ref="I25:I27"/>
    <mergeCell ref="H41:H43"/>
    <mergeCell ref="M37:M40"/>
    <mergeCell ref="K41:K43"/>
    <mergeCell ref="J41:J43"/>
    <mergeCell ref="I41:I43"/>
    <mergeCell ref="G45:G46"/>
    <mergeCell ref="I50:I52"/>
    <mergeCell ref="H45:H46"/>
    <mergeCell ref="H37:H40"/>
    <mergeCell ref="G37:G40"/>
    <mergeCell ref="F50:F52"/>
    <mergeCell ref="G50:G52"/>
    <mergeCell ref="H50:H52"/>
    <mergeCell ref="G47:G49"/>
    <mergeCell ref="F47:F49"/>
    <mergeCell ref="O13:O15"/>
    <mergeCell ref="A2:B6"/>
    <mergeCell ref="C2:Q6"/>
    <mergeCell ref="R2:S2"/>
    <mergeCell ref="R5:S5"/>
    <mergeCell ref="R6:S6"/>
    <mergeCell ref="B11:B12"/>
    <mergeCell ref="A11:A12"/>
    <mergeCell ref="I11:I12"/>
    <mergeCell ref="J11:J12"/>
    <mergeCell ref="K11:K12"/>
    <mergeCell ref="C11:C12"/>
    <mergeCell ref="E11:E12"/>
    <mergeCell ref="F11:F12"/>
    <mergeCell ref="G11:G12"/>
    <mergeCell ref="L11:L12"/>
    <mergeCell ref="M11:M12"/>
    <mergeCell ref="N11:N12"/>
    <mergeCell ref="O11:O12"/>
    <mergeCell ref="P11:P12"/>
    <mergeCell ref="Q11:Q12"/>
    <mergeCell ref="R11:R12"/>
    <mergeCell ref="S11:S12"/>
    <mergeCell ref="N13:N15"/>
    <mergeCell ref="A25:A27"/>
    <mergeCell ref="F19:F20"/>
    <mergeCell ref="A30:A33"/>
    <mergeCell ref="A19:A20"/>
    <mergeCell ref="A28:A29"/>
    <mergeCell ref="G30:G33"/>
    <mergeCell ref="F30:F33"/>
    <mergeCell ref="D28:D29"/>
    <mergeCell ref="C28:C29"/>
    <mergeCell ref="B28:B29"/>
    <mergeCell ref="D30:D33"/>
    <mergeCell ref="C30:C33"/>
    <mergeCell ref="B30:B33"/>
    <mergeCell ref="G28:G29"/>
    <mergeCell ref="F28:F29"/>
    <mergeCell ref="G25:G27"/>
    <mergeCell ref="AW10:BC10"/>
    <mergeCell ref="A10:I10"/>
    <mergeCell ref="J10:P10"/>
    <mergeCell ref="Q10:AV10"/>
    <mergeCell ref="D11:D12"/>
    <mergeCell ref="DN10:DT11"/>
    <mergeCell ref="DU10:DZ11"/>
    <mergeCell ref="BD11:BD12"/>
    <mergeCell ref="BE11:BE12"/>
    <mergeCell ref="BK11:BK12"/>
    <mergeCell ref="BJ11:BJ12"/>
    <mergeCell ref="BI11:BI12"/>
    <mergeCell ref="BH11:BH12"/>
    <mergeCell ref="BG11:BG12"/>
    <mergeCell ref="BF11:BF12"/>
    <mergeCell ref="BL10:BT11"/>
    <mergeCell ref="BU10:CA11"/>
    <mergeCell ref="CB10:CG11"/>
    <mergeCell ref="CR10:CX11"/>
    <mergeCell ref="BD10:BK10"/>
    <mergeCell ref="CY10:DD11"/>
    <mergeCell ref="DE10:DM11"/>
    <mergeCell ref="BB11:BB12"/>
    <mergeCell ref="BC11:BC12"/>
    <mergeCell ref="B47:B49"/>
    <mergeCell ref="A47:A49"/>
    <mergeCell ref="C47:C49"/>
    <mergeCell ref="B16:B18"/>
    <mergeCell ref="A16:A18"/>
    <mergeCell ref="G16:G18"/>
    <mergeCell ref="F16:F18"/>
    <mergeCell ref="G41:G43"/>
    <mergeCell ref="F41:F43"/>
    <mergeCell ref="F45:F46"/>
    <mergeCell ref="E45:E46"/>
    <mergeCell ref="A45:A46"/>
    <mergeCell ref="B19:B20"/>
    <mergeCell ref="B25:B27"/>
    <mergeCell ref="C25:C27"/>
    <mergeCell ref="F37:F40"/>
    <mergeCell ref="E37:E40"/>
    <mergeCell ref="D37:D40"/>
    <mergeCell ref="C37:C40"/>
    <mergeCell ref="C45:C46"/>
    <mergeCell ref="B37:B40"/>
    <mergeCell ref="A37:A40"/>
    <mergeCell ref="E19:E20"/>
    <mergeCell ref="D19:D20"/>
    <mergeCell ref="B45:B46"/>
    <mergeCell ref="F13:F15"/>
    <mergeCell ref="E13:E15"/>
    <mergeCell ref="E41:E43"/>
    <mergeCell ref="B41:B43"/>
    <mergeCell ref="E16:E18"/>
    <mergeCell ref="D16:D18"/>
    <mergeCell ref="C16:C18"/>
    <mergeCell ref="D25:D27"/>
    <mergeCell ref="E25:E27"/>
    <mergeCell ref="F25:F27"/>
    <mergeCell ref="E28:E29"/>
    <mergeCell ref="E30:E33"/>
    <mergeCell ref="D45:D46"/>
    <mergeCell ref="D41:D43"/>
    <mergeCell ref="A41:A43"/>
    <mergeCell ref="D13:D15"/>
    <mergeCell ref="C13:C15"/>
    <mergeCell ref="B13:B15"/>
    <mergeCell ref="A13:A15"/>
    <mergeCell ref="C41:C43"/>
    <mergeCell ref="P19:P20"/>
    <mergeCell ref="O19:O20"/>
    <mergeCell ref="N19:N20"/>
    <mergeCell ref="M19:M20"/>
    <mergeCell ref="L19:L20"/>
    <mergeCell ref="K19:K20"/>
    <mergeCell ref="J19:J20"/>
    <mergeCell ref="I19:I20"/>
    <mergeCell ref="G19:G20"/>
    <mergeCell ref="N28:N29"/>
    <mergeCell ref="P30:P33"/>
    <mergeCell ref="N37:N40"/>
    <mergeCell ref="P37:P40"/>
    <mergeCell ref="C19:C20"/>
    <mergeCell ref="G13:G15"/>
    <mergeCell ref="H16:H18"/>
    <mergeCell ref="P13:P15"/>
    <mergeCell ref="H13:H15"/>
    <mergeCell ref="BZ50:BZ52"/>
    <mergeCell ref="BT50:BT52"/>
    <mergeCell ref="BU50:BU52"/>
    <mergeCell ref="BV50:BV52"/>
    <mergeCell ref="BL54:BL56"/>
    <mergeCell ref="BR54:BR56"/>
    <mergeCell ref="BQ54:BQ56"/>
    <mergeCell ref="BC13:BC15"/>
    <mergeCell ref="AX16:AX18"/>
    <mergeCell ref="BA28:BA29"/>
    <mergeCell ref="BB25:BB27"/>
    <mergeCell ref="BA47:BA49"/>
    <mergeCell ref="AZ47:AZ49"/>
    <mergeCell ref="AY47:AY49"/>
    <mergeCell ref="AX47:AX49"/>
    <mergeCell ref="BC30:BC33"/>
    <mergeCell ref="BB30:BB33"/>
    <mergeCell ref="BB37:BB40"/>
    <mergeCell ref="AZ54:AZ56"/>
    <mergeCell ref="BC50:BC52"/>
    <mergeCell ref="BH54:BH56"/>
    <mergeCell ref="BG54:BG56"/>
    <mergeCell ref="BF54:BF56"/>
    <mergeCell ref="BE54:BE56"/>
    <mergeCell ref="AZ41:AZ43"/>
    <mergeCell ref="AY41:AY43"/>
    <mergeCell ref="AW13:AW15"/>
    <mergeCell ref="AW16:AW18"/>
    <mergeCell ref="BC16:BC18"/>
    <mergeCell ref="BB16:BB18"/>
    <mergeCell ref="BA16:BA18"/>
    <mergeCell ref="AZ16:AZ18"/>
    <mergeCell ref="AY16:AY18"/>
    <mergeCell ref="AX37:AX40"/>
    <mergeCell ref="AX41:AX43"/>
    <mergeCell ref="AZ28:AZ29"/>
    <mergeCell ref="AZ25:AZ27"/>
    <mergeCell ref="BA25:BA27"/>
    <mergeCell ref="BA30:BA33"/>
    <mergeCell ref="AZ30:AZ33"/>
    <mergeCell ref="AY19:AY20"/>
    <mergeCell ref="AW25:AW27"/>
    <mergeCell ref="AX25:AX27"/>
    <mergeCell ref="AX28:AX29"/>
    <mergeCell ref="AW28:AW29"/>
    <mergeCell ref="AZ35:AZ36"/>
    <mergeCell ref="BA35:BA36"/>
    <mergeCell ref="BB35:BB36"/>
    <mergeCell ref="AY11:AY12"/>
    <mergeCell ref="AZ11:AZ12"/>
    <mergeCell ref="AX13:AX15"/>
    <mergeCell ref="AY13:AY15"/>
    <mergeCell ref="AZ13:AZ15"/>
    <mergeCell ref="BA13:BA15"/>
    <mergeCell ref="BB13:BB15"/>
    <mergeCell ref="BA11:BA12"/>
    <mergeCell ref="AE19:AE20"/>
    <mergeCell ref="AW19:AW20"/>
    <mergeCell ref="AX19:AX20"/>
    <mergeCell ref="AW11:AW12"/>
    <mergeCell ref="AX11:AX12"/>
    <mergeCell ref="AV11:AV12"/>
    <mergeCell ref="T11:AE11"/>
    <mergeCell ref="AE16:AE18"/>
    <mergeCell ref="AU16:AU18"/>
    <mergeCell ref="AV16:AV18"/>
    <mergeCell ref="AF11:AU11"/>
    <mergeCell ref="AV19:AV20"/>
    <mergeCell ref="AE13:AE15"/>
    <mergeCell ref="AU13:AU15"/>
    <mergeCell ref="AV13:AV15"/>
    <mergeCell ref="AV28:AV29"/>
    <mergeCell ref="AV30:AV33"/>
    <mergeCell ref="AY25:AY27"/>
    <mergeCell ref="AL45:AL46"/>
    <mergeCell ref="AK45:AK46"/>
    <mergeCell ref="AJ45:AJ46"/>
    <mergeCell ref="AI45:AI46"/>
    <mergeCell ref="AW41:AW43"/>
    <mergeCell ref="AM45:AM46"/>
    <mergeCell ref="AS45:AS46"/>
    <mergeCell ref="AT45:AT46"/>
    <mergeCell ref="AO45:AO46"/>
    <mergeCell ref="AN45:AN46"/>
    <mergeCell ref="AV25:AV27"/>
    <mergeCell ref="AU25:AU27"/>
    <mergeCell ref="AU28:AU29"/>
    <mergeCell ref="AU30:AU33"/>
    <mergeCell ref="AV35:AV36"/>
    <mergeCell ref="AW35:AW36"/>
    <mergeCell ref="AX35:AX36"/>
    <mergeCell ref="AY35:AY36"/>
    <mergeCell ref="AE59:AE60"/>
    <mergeCell ref="AE25:AE27"/>
    <mergeCell ref="AE30:AE33"/>
    <mergeCell ref="AE37:AE40"/>
    <mergeCell ref="AE41:AE43"/>
    <mergeCell ref="BC19:BC20"/>
    <mergeCell ref="BB19:BB20"/>
    <mergeCell ref="BA19:BA20"/>
    <mergeCell ref="AZ19:AZ20"/>
    <mergeCell ref="AX59:AX60"/>
    <mergeCell ref="AW59:AW60"/>
    <mergeCell ref="BC59:BC60"/>
    <mergeCell ref="BB59:BB60"/>
    <mergeCell ref="BA59:BA60"/>
    <mergeCell ref="AZ59:AZ60"/>
    <mergeCell ref="AY59:AY60"/>
    <mergeCell ref="BC41:BC43"/>
    <mergeCell ref="BB41:BB43"/>
    <mergeCell ref="BA41:BA43"/>
    <mergeCell ref="AX30:AX33"/>
    <mergeCell ref="AW30:AW33"/>
    <mergeCell ref="BC25:BC27"/>
    <mergeCell ref="BC28:BC29"/>
    <mergeCell ref="BB28:BB29"/>
    <mergeCell ref="DK54:DK56"/>
    <mergeCell ref="DL54:DL56"/>
    <mergeCell ref="DM54:DM56"/>
    <mergeCell ref="BC37:BC40"/>
    <mergeCell ref="AZ37:AZ40"/>
    <mergeCell ref="BA37:BA40"/>
    <mergeCell ref="DE54:DE56"/>
    <mergeCell ref="DF54:DF56"/>
    <mergeCell ref="DG54:DG56"/>
    <mergeCell ref="DH54:DH56"/>
    <mergeCell ref="DI54:DI56"/>
    <mergeCell ref="DJ54:DJ56"/>
    <mergeCell ref="CA54:CA56"/>
    <mergeCell ref="BZ54:BZ56"/>
    <mergeCell ref="BY54:BY56"/>
    <mergeCell ref="BX54:BX56"/>
    <mergeCell ref="BW54:BW56"/>
    <mergeCell ref="BV54:BV56"/>
    <mergeCell ref="BU54:BU56"/>
    <mergeCell ref="BW50:BW52"/>
    <mergeCell ref="BX50:BX52"/>
    <mergeCell ref="BJ50:BJ52"/>
    <mergeCell ref="BK50:BK52"/>
    <mergeCell ref="BL50:BL52"/>
    <mergeCell ref="BC35:BC36"/>
    <mergeCell ref="AE35:AE36"/>
    <mergeCell ref="A35:A36"/>
    <mergeCell ref="B35:B36"/>
    <mergeCell ref="C35:C36"/>
    <mergeCell ref="D35:D36"/>
    <mergeCell ref="E35:E36"/>
    <mergeCell ref="F35:F36"/>
    <mergeCell ref="G35:G36"/>
    <mergeCell ref="H35:H36"/>
    <mergeCell ref="I35:I36"/>
    <mergeCell ref="J35:J36"/>
    <mergeCell ref="K35:K36"/>
    <mergeCell ref="L35:L36"/>
    <mergeCell ref="M35:M36"/>
    <mergeCell ref="N35:N36"/>
    <mergeCell ref="O35:O36"/>
    <mergeCell ref="P35:P36"/>
  </mergeCells>
  <conditionalFormatting sqref="J13 J16 J19 J21:J25 J28 J30 J34:J35 J37 J41:J45 J47 J50 J53:J54 J57:J59">
    <cfRule type="cellIs" dxfId="285" priority="545" operator="equal">
      <formula>"Muy Baja"</formula>
    </cfRule>
    <cfRule type="cellIs" dxfId="284" priority="544" operator="equal">
      <formula>"Baja"</formula>
    </cfRule>
    <cfRule type="cellIs" dxfId="283" priority="543" operator="equal">
      <formula>"Media"</formula>
    </cfRule>
    <cfRule type="cellIs" dxfId="282" priority="542" operator="equal">
      <formula>"Alta"</formula>
    </cfRule>
    <cfRule type="cellIs" dxfId="281" priority="541" operator="equal">
      <formula>"Muy Alta"</formula>
    </cfRule>
  </conditionalFormatting>
  <conditionalFormatting sqref="M13:O13 BC13 M19:O19 BC19:BF19 BH19:BK19 BC21:BF21 BH21:BK21 M21:O25 BA21:BA25 BC22:BK25 BD26:BK27 M28:O28 BA28 BC28:BK28 BD29:BK29 BA30 BD31:BK32 M34:O35 BA34:BA35 BC34:BK35 M37:O37 BA37 M41:O45 BA41:BA45 M47:O47 M50:O50 BA50 M53:O54 BA53:BA54 M57:O59 BA57:BA59">
    <cfRule type="cellIs" dxfId="280" priority="547" operator="equal">
      <formula>"Mayor"</formula>
    </cfRule>
    <cfRule type="cellIs" dxfId="279" priority="548" operator="equal">
      <formula>"Moderado"</formula>
    </cfRule>
    <cfRule type="cellIs" dxfId="278" priority="549" operator="equal">
      <formula>"Menor"</formula>
    </cfRule>
    <cfRule type="cellIs" dxfId="277" priority="550" operator="equal">
      <formula>"Leve"</formula>
    </cfRule>
    <cfRule type="cellIs" dxfId="276" priority="546" operator="equal">
      <formula>"Catastrófico"</formula>
    </cfRule>
  </conditionalFormatting>
  <conditionalFormatting sqref="M16:O16">
    <cfRule type="cellIs" dxfId="275" priority="601" operator="equal">
      <formula>"Catastrófico"</formula>
    </cfRule>
    <cfRule type="cellIs" dxfId="274" priority="603" operator="equal">
      <formula>"Moderado"</formula>
    </cfRule>
    <cfRule type="cellIs" dxfId="273" priority="602" operator="equal">
      <formula>"Mayor"</formula>
    </cfRule>
    <cfRule type="cellIs" dxfId="272" priority="605" operator="equal">
      <formula>"Leve"</formula>
    </cfRule>
    <cfRule type="cellIs" dxfId="271" priority="604" operator="equal">
      <formula>"Menor"</formula>
    </cfRule>
  </conditionalFormatting>
  <conditionalFormatting sqref="M30:O30">
    <cfRule type="cellIs" dxfId="270" priority="621" operator="equal">
      <formula>"Catastrófico"</formula>
    </cfRule>
    <cfRule type="cellIs" dxfId="269" priority="625" operator="equal">
      <formula>"Leve"</formula>
    </cfRule>
    <cfRule type="cellIs" dxfId="268" priority="624" operator="equal">
      <formula>"Menor"</formula>
    </cfRule>
    <cfRule type="cellIs" dxfId="267" priority="623" operator="equal">
      <formula>"Moderado"</formula>
    </cfRule>
    <cfRule type="cellIs" dxfId="266" priority="622" operator="equal">
      <formula>"Mayor"</formula>
    </cfRule>
  </conditionalFormatting>
  <conditionalFormatting sqref="P13 P16 P19 BB19 P21:P25 BB21:BB25 P28 BB28 P30 BB30 P34:P35 BB34:BB35 P37 BB37 P41:P45 BB41:BB45 P47 BB47 P50 BB50 P53:P54 BB53:BB54 P57:P59 BB57:BB59">
    <cfRule type="cellIs" dxfId="265" priority="639" operator="equal">
      <formula>"Bajo"</formula>
    </cfRule>
    <cfRule type="cellIs" dxfId="264" priority="638" operator="equal">
      <formula>"Moderado"</formula>
    </cfRule>
    <cfRule type="cellIs" dxfId="263" priority="637" operator="equal">
      <formula>"Alto"</formula>
    </cfRule>
    <cfRule type="cellIs" dxfId="262" priority="636" operator="equal">
      <formula>"Extremo"</formula>
    </cfRule>
  </conditionalFormatting>
  <conditionalFormatting sqref="AV13 AV16 AV19 AV21:AV25 AV28 AV30 AV34:AV35">
    <cfRule type="containsText" dxfId="261" priority="229" operator="containsText" text="Débil">
      <formula>NOT(ISERROR(SEARCH(("Débil"),(AV13))))</formula>
    </cfRule>
    <cfRule type="containsText" dxfId="260" priority="228" operator="containsText" text="Moderado">
      <formula>NOT(ISERROR(SEARCH(("Moderado"),(AV13))))</formula>
    </cfRule>
    <cfRule type="containsText" dxfId="259" priority="227" operator="containsText" text="Fuerte">
      <formula>NOT(ISERROR(SEARCH(("Fuerte"),(AV13))))</formula>
    </cfRule>
  </conditionalFormatting>
  <conditionalFormatting sqref="AV28 AV30 AV34:AV35 AV37 AV41:AV45 AV47 AV50 AV53:AV54 AV57 AV59">
    <cfRule type="containsText" dxfId="258" priority="1068" operator="containsText" text="Débil">
      <formula>NOT(ISERROR(SEARCH(("Débil"),(AV28))))</formula>
    </cfRule>
    <cfRule type="containsText" dxfId="257" priority="1067" operator="containsText" text="Moderado">
      <formula>NOT(ISERROR(SEARCH(("Moderado"),(AV28))))</formula>
    </cfRule>
    <cfRule type="containsText" dxfId="256" priority="1066" operator="containsText" text="Fuerte">
      <formula>NOT(ISERROR(SEARCH(("Fuerte"),(AV28))))</formula>
    </cfRule>
  </conditionalFormatting>
  <conditionalFormatting sqref="AV58">
    <cfRule type="containsText" dxfId="255" priority="535" operator="containsText" text="Fuerte">
      <formula>NOT(ISERROR(SEARCH("Fuerte",AV58)))</formula>
    </cfRule>
    <cfRule type="containsText" dxfId="254" priority="533" operator="containsText" text="Moderado">
      <formula>NOT(ISERROR(SEARCH("Moderado",AV58)))</formula>
    </cfRule>
    <cfRule type="containsText" dxfId="253" priority="534" operator="containsText" text="Débil">
      <formula>NOT(ISERROR(SEARCH("Débil",AV58)))</formula>
    </cfRule>
  </conditionalFormatting>
  <conditionalFormatting sqref="AX13">
    <cfRule type="cellIs" dxfId="252" priority="173" operator="equal">
      <formula>"Muy Alta"</formula>
    </cfRule>
    <cfRule type="cellIs" dxfId="251" priority="177" operator="equal">
      <formula>"Muy Baja"</formula>
    </cfRule>
    <cfRule type="cellIs" dxfId="250" priority="176" operator="equal">
      <formula>"Baja"</formula>
    </cfRule>
    <cfRule type="cellIs" dxfId="249" priority="175" operator="equal">
      <formula>"Media"</formula>
    </cfRule>
    <cfRule type="cellIs" dxfId="248" priority="174" operator="equal">
      <formula>"Alta"</formula>
    </cfRule>
  </conditionalFormatting>
  <conditionalFormatting sqref="AX16">
    <cfRule type="cellIs" dxfId="247" priority="161" operator="equal">
      <formula>"Baja"</formula>
    </cfRule>
    <cfRule type="cellIs" dxfId="246" priority="162" operator="equal">
      <formula>"Muy Baja"</formula>
    </cfRule>
    <cfRule type="cellIs" dxfId="245" priority="158" operator="equal">
      <formula>"Muy Alta"</formula>
    </cfRule>
    <cfRule type="cellIs" dxfId="244" priority="159" operator="equal">
      <formula>"Alta"</formula>
    </cfRule>
    <cfRule type="cellIs" dxfId="243" priority="160" operator="equal">
      <formula>"Media"</formula>
    </cfRule>
  </conditionalFormatting>
  <conditionalFormatting sqref="AX19">
    <cfRule type="cellIs" dxfId="242" priority="167" operator="equal">
      <formula>"Muy Baja"</formula>
    </cfRule>
    <cfRule type="cellIs" dxfId="241" priority="166" operator="equal">
      <formula>"Baja"</formula>
    </cfRule>
    <cfRule type="cellIs" dxfId="240" priority="165" operator="equal">
      <formula>"Media"</formula>
    </cfRule>
    <cfRule type="cellIs" dxfId="239" priority="164" operator="equal">
      <formula>"Alta"</formula>
    </cfRule>
    <cfRule type="cellIs" dxfId="238" priority="163" operator="equal">
      <formula>"Muy Alta"</formula>
    </cfRule>
  </conditionalFormatting>
  <conditionalFormatting sqref="AX21:AX25">
    <cfRule type="cellIs" dxfId="237" priority="157" operator="equal">
      <formula>"Muy Baja"</formula>
    </cfRule>
    <cfRule type="cellIs" dxfId="236" priority="156" operator="equal">
      <formula>"Baja"</formula>
    </cfRule>
    <cfRule type="cellIs" dxfId="235" priority="155" operator="equal">
      <formula>"Media"</formula>
    </cfRule>
    <cfRule type="cellIs" dxfId="234" priority="154" operator="equal">
      <formula>"Alta"</formula>
    </cfRule>
    <cfRule type="cellIs" dxfId="233" priority="153" operator="equal">
      <formula>"Muy Alta"</formula>
    </cfRule>
  </conditionalFormatting>
  <conditionalFormatting sqref="AX28">
    <cfRule type="cellIs" dxfId="232" priority="152" operator="equal">
      <formula>"Muy Baja"</formula>
    </cfRule>
    <cfRule type="cellIs" dxfId="231" priority="150" operator="equal">
      <formula>"Media"</formula>
    </cfRule>
    <cfRule type="cellIs" dxfId="230" priority="148" operator="equal">
      <formula>"Muy Alta"</formula>
    </cfRule>
    <cfRule type="cellIs" dxfId="229" priority="149" operator="equal">
      <formula>"Alta"</formula>
    </cfRule>
    <cfRule type="cellIs" dxfId="228" priority="151" operator="equal">
      <formula>"Baja"</formula>
    </cfRule>
  </conditionalFormatting>
  <conditionalFormatting sqref="AX30">
    <cfRule type="cellIs" dxfId="227" priority="143" operator="equal">
      <formula>"Muy Alta"</formula>
    </cfRule>
    <cfRule type="cellIs" dxfId="226" priority="146" operator="equal">
      <formula>"Baja"</formula>
    </cfRule>
    <cfRule type="cellIs" dxfId="225" priority="145" operator="equal">
      <formula>"Media"</formula>
    </cfRule>
    <cfRule type="cellIs" dxfId="224" priority="144" operator="equal">
      <formula>"Alta"</formula>
    </cfRule>
    <cfRule type="cellIs" dxfId="223" priority="147" operator="equal">
      <formula>"Muy Baja"</formula>
    </cfRule>
  </conditionalFormatting>
  <conditionalFormatting sqref="AX34:AX35 AX37">
    <cfRule type="cellIs" dxfId="222" priority="133" operator="equal">
      <formula>"Muy Alta"</formula>
    </cfRule>
    <cfRule type="cellIs" dxfId="221" priority="134" operator="equal">
      <formula>"Alta"</formula>
    </cfRule>
    <cfRule type="cellIs" dxfId="220" priority="135" operator="equal">
      <formula>"Media"</formula>
    </cfRule>
    <cfRule type="cellIs" dxfId="219" priority="136" operator="equal">
      <formula>"Baja"</formula>
    </cfRule>
    <cfRule type="cellIs" dxfId="218" priority="137" operator="equal">
      <formula>"Muy Baja"</formula>
    </cfRule>
  </conditionalFormatting>
  <conditionalFormatting sqref="AX41:AX45">
    <cfRule type="cellIs" dxfId="217" priority="118" operator="equal">
      <formula>"Muy Alta"</formula>
    </cfRule>
    <cfRule type="cellIs" dxfId="216" priority="119" operator="equal">
      <formula>"Alta"</formula>
    </cfRule>
    <cfRule type="cellIs" dxfId="215" priority="122" operator="equal">
      <formula>"Muy Baja"</formula>
    </cfRule>
    <cfRule type="cellIs" dxfId="214" priority="121" operator="equal">
      <formula>"Baja"</formula>
    </cfRule>
    <cfRule type="cellIs" dxfId="213" priority="120" operator="equal">
      <formula>"Media"</formula>
    </cfRule>
  </conditionalFormatting>
  <conditionalFormatting sqref="AX47">
    <cfRule type="cellIs" dxfId="212" priority="108" operator="equal">
      <formula>"Muy Alta"</formula>
    </cfRule>
    <cfRule type="cellIs" dxfId="211" priority="109" operator="equal">
      <formula>"Alta"</formula>
    </cfRule>
    <cfRule type="cellIs" dxfId="210" priority="110" operator="equal">
      <formula>"Media"</formula>
    </cfRule>
    <cfRule type="cellIs" dxfId="209" priority="111" operator="equal">
      <formula>"Baja"</formula>
    </cfRule>
    <cfRule type="cellIs" dxfId="208" priority="112" operator="equal">
      <formula>"Muy Baja"</formula>
    </cfRule>
  </conditionalFormatting>
  <conditionalFormatting sqref="AX50">
    <cfRule type="cellIs" dxfId="207" priority="104" operator="equal">
      <formula>"Alta"</formula>
    </cfRule>
    <cfRule type="cellIs" dxfId="206" priority="105" operator="equal">
      <formula>"Media"</formula>
    </cfRule>
    <cfRule type="cellIs" dxfId="205" priority="107" operator="equal">
      <formula>"Muy Baja"</formula>
    </cfRule>
    <cfRule type="cellIs" dxfId="204" priority="106" operator="equal">
      <formula>"Baja"</formula>
    </cfRule>
    <cfRule type="cellIs" dxfId="203" priority="103" operator="equal">
      <formula>"Muy Alta"</formula>
    </cfRule>
  </conditionalFormatting>
  <conditionalFormatting sqref="AX53:AX54">
    <cfRule type="cellIs" dxfId="202" priority="93" operator="equal">
      <formula>"Muy Alta"</formula>
    </cfRule>
    <cfRule type="cellIs" dxfId="201" priority="94" operator="equal">
      <formula>"Alta"</formula>
    </cfRule>
    <cfRule type="cellIs" dxfId="200" priority="95" operator="equal">
      <formula>"Media"</formula>
    </cfRule>
    <cfRule type="cellIs" dxfId="199" priority="96" operator="equal">
      <formula>"Baja"</formula>
    </cfRule>
    <cfRule type="cellIs" dxfId="198" priority="97" operator="equal">
      <formula>"Muy Baja"</formula>
    </cfRule>
  </conditionalFormatting>
  <conditionalFormatting sqref="AX57:AX59">
    <cfRule type="cellIs" dxfId="197" priority="79" operator="equal">
      <formula>"Alta"</formula>
    </cfRule>
    <cfRule type="cellIs" dxfId="196" priority="78" operator="equal">
      <formula>"Muy Alta"</formula>
    </cfRule>
    <cfRule type="cellIs" dxfId="195" priority="80" operator="equal">
      <formula>"Media"</formula>
    </cfRule>
    <cfRule type="cellIs" dxfId="194" priority="81" operator="equal">
      <formula>"Baja"</formula>
    </cfRule>
    <cfRule type="cellIs" dxfId="193" priority="82" operator="equal">
      <formula>"Muy Baja"</formula>
    </cfRule>
  </conditionalFormatting>
  <conditionalFormatting sqref="AY30">
    <cfRule type="cellIs" dxfId="192" priority="68" operator="equal">
      <formula>"Leve"</formula>
    </cfRule>
    <cfRule type="cellIs" dxfId="191" priority="67" operator="equal">
      <formula>"Menor"</formula>
    </cfRule>
    <cfRule type="cellIs" dxfId="190" priority="66" operator="equal">
      <formula>"Moderado"</formula>
    </cfRule>
    <cfRule type="cellIs" dxfId="189" priority="65" operator="equal">
      <formula>"Mayor"</formula>
    </cfRule>
    <cfRule type="cellIs" dxfId="188" priority="64" operator="equal">
      <formula>"Catastrófico"</formula>
    </cfRule>
  </conditionalFormatting>
  <conditionalFormatting sqref="AY13:BA13">
    <cfRule type="cellIs" dxfId="187" priority="53" operator="equal">
      <formula>"Leve"</formula>
    </cfRule>
    <cfRule type="cellIs" dxfId="186" priority="51" operator="equal">
      <formula>"Moderado"</formula>
    </cfRule>
    <cfRule type="cellIs" dxfId="185" priority="49" operator="equal">
      <formula>"Catastrófico"</formula>
    </cfRule>
    <cfRule type="cellIs" dxfId="184" priority="50" operator="equal">
      <formula>"Mayor"</formula>
    </cfRule>
    <cfRule type="cellIs" dxfId="183" priority="52" operator="equal">
      <formula>"Menor"</formula>
    </cfRule>
  </conditionalFormatting>
  <conditionalFormatting sqref="AY16:BA16">
    <cfRule type="cellIs" dxfId="182" priority="37" operator="equal">
      <formula>"Menor"</formula>
    </cfRule>
    <cfRule type="cellIs" dxfId="181" priority="36" operator="equal">
      <formula>"Moderado"</formula>
    </cfRule>
    <cfRule type="cellIs" dxfId="180" priority="35" operator="equal">
      <formula>"Mayor"</formula>
    </cfRule>
    <cfRule type="cellIs" dxfId="179" priority="34" operator="equal">
      <formula>"Catastrófico"</formula>
    </cfRule>
    <cfRule type="cellIs" dxfId="178" priority="38" operator="equal">
      <formula>"Leve"</formula>
    </cfRule>
  </conditionalFormatting>
  <conditionalFormatting sqref="AY19:BA19 AY21:AY25 AY28 AY34:AY35 AY37 AY41:AY45 AY47 AY50 AY53:AY54 AY57:AY59">
    <cfRule type="cellIs" dxfId="177" priority="54" operator="equal">
      <formula>"Catastrófico"</formula>
    </cfRule>
    <cfRule type="cellIs" dxfId="176" priority="55" operator="equal">
      <formula>"Mayor"</formula>
    </cfRule>
    <cfRule type="cellIs" dxfId="175" priority="56" operator="equal">
      <formula>"Moderado"</formula>
    </cfRule>
    <cfRule type="cellIs" dxfId="174" priority="57" operator="equal">
      <formula>"Menor"</formula>
    </cfRule>
    <cfRule type="cellIs" dxfId="173" priority="58" operator="equal">
      <formula>"Leve"</formula>
    </cfRule>
  </conditionalFormatting>
  <conditionalFormatting sqref="BA47 BC47">
    <cfRule type="cellIs" dxfId="172" priority="568" operator="equal">
      <formula>"Moderado"</formula>
    </cfRule>
    <cfRule type="cellIs" dxfId="171" priority="569" operator="equal">
      <formula>"Menor"</formula>
    </cfRule>
    <cfRule type="cellIs" dxfId="170" priority="570" operator="equal">
      <formula>"Leve"</formula>
    </cfRule>
    <cfRule type="cellIs" dxfId="169" priority="566" operator="equal">
      <formula>"Catastrófico"</formula>
    </cfRule>
    <cfRule type="cellIs" dxfId="168" priority="567" operator="equal">
      <formula>"Mayor"</formula>
    </cfRule>
  </conditionalFormatting>
  <conditionalFormatting sqref="BB13">
    <cfRule type="cellIs" dxfId="167" priority="33" operator="equal">
      <formula>"Bajo"</formula>
    </cfRule>
    <cfRule type="cellIs" dxfId="166" priority="32" operator="equal">
      <formula>"Moderado"</formula>
    </cfRule>
    <cfRule type="cellIs" dxfId="165" priority="31" operator="equal">
      <formula>"Alto"</formula>
    </cfRule>
    <cfRule type="cellIs" dxfId="164" priority="30" operator="equal">
      <formula>"Extremo"</formula>
    </cfRule>
  </conditionalFormatting>
  <conditionalFormatting sqref="BB16">
    <cfRule type="cellIs" dxfId="163" priority="29" operator="equal">
      <formula>"Bajo"</formula>
    </cfRule>
    <cfRule type="cellIs" dxfId="162" priority="26" operator="equal">
      <formula>"Extremo"</formula>
    </cfRule>
    <cfRule type="cellIs" dxfId="161" priority="27" operator="equal">
      <formula>"Alto"</formula>
    </cfRule>
    <cfRule type="cellIs" dxfId="160" priority="28" operator="equal">
      <formula>"Moderado"</formula>
    </cfRule>
  </conditionalFormatting>
  <conditionalFormatting sqref="BC37">
    <cfRule type="cellIs" dxfId="159" priority="452" operator="equal">
      <formula>"Moderado"</formula>
    </cfRule>
    <cfRule type="cellIs" dxfId="158" priority="451" operator="equal">
      <formula>"Mayor"</formula>
    </cfRule>
    <cfRule type="cellIs" dxfId="157" priority="450" operator="equal">
      <formula>"Catastrófico"</formula>
    </cfRule>
    <cfRule type="cellIs" dxfId="156" priority="453" operator="equal">
      <formula>"Menor"</formula>
    </cfRule>
    <cfRule type="cellIs" dxfId="155" priority="454" operator="equal">
      <formula>"Leve"</formula>
    </cfRule>
  </conditionalFormatting>
  <conditionalFormatting sqref="BC42:BC45">
    <cfRule type="cellIs" dxfId="154" priority="336" operator="equal">
      <formula>"Catastrófico"</formula>
    </cfRule>
    <cfRule type="cellIs" dxfId="153" priority="337" operator="equal">
      <formula>"Mayor"</formula>
    </cfRule>
    <cfRule type="cellIs" dxfId="152" priority="340" operator="equal">
      <formula>"Leve"</formula>
    </cfRule>
    <cfRule type="cellIs" dxfId="151" priority="338" operator="equal">
      <formula>"Moderado"</formula>
    </cfRule>
    <cfRule type="cellIs" dxfId="150" priority="339" operator="equal">
      <formula>"Menor"</formula>
    </cfRule>
  </conditionalFormatting>
  <conditionalFormatting sqref="BC58:BC59">
    <cfRule type="cellIs" dxfId="149" priority="512" operator="equal">
      <formula>"Menor"</formula>
    </cfRule>
    <cfRule type="cellIs" dxfId="148" priority="513" operator="equal">
      <formula>"Leve"</formula>
    </cfRule>
    <cfRule type="cellIs" dxfId="147" priority="511" operator="equal">
      <formula>"Moderado"</formula>
    </cfRule>
    <cfRule type="cellIs" dxfId="146" priority="510" operator="equal">
      <formula>"Mayor"</formula>
    </cfRule>
    <cfRule type="cellIs" dxfId="145" priority="509" operator="equal">
      <formula>"Catastrófico"</formula>
    </cfRule>
  </conditionalFormatting>
  <conditionalFormatting sqref="BC41:BD41">
    <cfRule type="cellIs" dxfId="144" priority="893" operator="equal">
      <formula>"Catastrófico"</formula>
    </cfRule>
    <cfRule type="cellIs" dxfId="143" priority="894" operator="equal">
      <formula>"Mayor"</formula>
    </cfRule>
    <cfRule type="cellIs" dxfId="142" priority="895" operator="equal">
      <formula>"Moderado"</formula>
    </cfRule>
    <cfRule type="cellIs" dxfId="141" priority="896" operator="equal">
      <formula>"Menor"</formula>
    </cfRule>
    <cfRule type="cellIs" dxfId="140" priority="897" operator="equal">
      <formula>"Leve"</formula>
    </cfRule>
  </conditionalFormatting>
  <conditionalFormatting sqref="BC16:BE16">
    <cfRule type="cellIs" dxfId="139" priority="853" operator="equal">
      <formula>"Catastrófico"</formula>
    </cfRule>
    <cfRule type="cellIs" dxfId="138" priority="855" operator="equal">
      <formula>"Moderado"</formula>
    </cfRule>
    <cfRule type="cellIs" dxfId="137" priority="857" operator="equal">
      <formula>"Leve"</formula>
    </cfRule>
    <cfRule type="cellIs" dxfId="136" priority="856" operator="equal">
      <formula>"Menor"</formula>
    </cfRule>
    <cfRule type="cellIs" dxfId="135" priority="854" operator="equal">
      <formula>"Mayor"</formula>
    </cfRule>
  </conditionalFormatting>
  <conditionalFormatting sqref="BC50:BE50">
    <cfRule type="cellIs" dxfId="134" priority="488" operator="equal">
      <formula>"Menor"</formula>
    </cfRule>
    <cfRule type="cellIs" dxfId="133" priority="489" operator="equal">
      <formula>"Leve"</formula>
    </cfRule>
    <cfRule type="cellIs" dxfId="132" priority="487" operator="equal">
      <formula>"Moderado"</formula>
    </cfRule>
    <cfRule type="cellIs" dxfId="131" priority="486" operator="equal">
      <formula>"Mayor"</formula>
    </cfRule>
    <cfRule type="cellIs" dxfId="130" priority="485" operator="equal">
      <formula>"Catastrófico"</formula>
    </cfRule>
  </conditionalFormatting>
  <conditionalFormatting sqref="BC53:BE54">
    <cfRule type="cellIs" dxfId="129" priority="477" operator="equal">
      <formula>"Moderado"</formula>
    </cfRule>
    <cfRule type="cellIs" dxfId="128" priority="478" operator="equal">
      <formula>"Menor"</formula>
    </cfRule>
    <cfRule type="cellIs" dxfId="127" priority="476" operator="equal">
      <formula>"Mayor"</formula>
    </cfRule>
    <cfRule type="cellIs" dxfId="126" priority="475" operator="equal">
      <formula>"Catastrófico"</formula>
    </cfRule>
    <cfRule type="cellIs" dxfId="125" priority="479" operator="equal">
      <formula>"Leve"</formula>
    </cfRule>
  </conditionalFormatting>
  <conditionalFormatting sqref="BC30:BK30">
    <cfRule type="cellIs" dxfId="124" priority="279" operator="equal">
      <formula>"Catastrófico"</formula>
    </cfRule>
    <cfRule type="cellIs" dxfId="123" priority="283" operator="equal">
      <formula>"Leve"</formula>
    </cfRule>
    <cfRule type="cellIs" dxfId="122" priority="281" operator="equal">
      <formula>"Moderado"</formula>
    </cfRule>
    <cfRule type="cellIs" dxfId="121" priority="282" operator="equal">
      <formula>"Menor"</formula>
    </cfRule>
    <cfRule type="cellIs" dxfId="120" priority="280" operator="equal">
      <formula>"Mayor"</formula>
    </cfRule>
  </conditionalFormatting>
  <conditionalFormatting sqref="BC57:BK57">
    <cfRule type="cellIs" dxfId="119" priority="234" operator="equal">
      <formula>"Leve"</formula>
    </cfRule>
    <cfRule type="cellIs" dxfId="118" priority="230" operator="equal">
      <formula>"Catastrófico"</formula>
    </cfRule>
    <cfRule type="cellIs" dxfId="117" priority="231" operator="equal">
      <formula>"Mayor"</formula>
    </cfRule>
    <cfRule type="cellIs" dxfId="116" priority="232" operator="equal">
      <formula>"Moderado"</formula>
    </cfRule>
    <cfRule type="cellIs" dxfId="115" priority="233" operator="equal">
      <formula>"Menor"</formula>
    </cfRule>
  </conditionalFormatting>
  <conditionalFormatting sqref="BD45:BD47">
    <cfRule type="cellIs" dxfId="114" priority="361" operator="equal">
      <formula>"Catastrófico"</formula>
    </cfRule>
    <cfRule type="cellIs" dxfId="113" priority="362" operator="equal">
      <formula>"Mayor"</formula>
    </cfRule>
    <cfRule type="cellIs" dxfId="112" priority="363" operator="equal">
      <formula>"Menor"</formula>
    </cfRule>
    <cfRule type="cellIs" dxfId="111" priority="364" operator="equal">
      <formula>"Leve"</formula>
    </cfRule>
    <cfRule type="cellIs" dxfId="110" priority="365" operator="equal">
      <formula>"Moderado"</formula>
    </cfRule>
  </conditionalFormatting>
  <conditionalFormatting sqref="BD37:BE39 BG37:BK39">
    <cfRule type="cellIs" dxfId="109" priority="21" operator="equal">
      <formula>"Catastrófico"</formula>
    </cfRule>
    <cfRule type="cellIs" dxfId="108" priority="22" operator="equal">
      <formula>"Mayor"</formula>
    </cfRule>
    <cfRule type="cellIs" dxfId="107" priority="23" operator="equal">
      <formula>"Moderado"</formula>
    </cfRule>
    <cfRule type="cellIs" dxfId="106" priority="25" operator="equal">
      <formula>"Leve"</formula>
    </cfRule>
    <cfRule type="cellIs" dxfId="105" priority="24" operator="equal">
      <formula>"Menor"</formula>
    </cfRule>
  </conditionalFormatting>
  <conditionalFormatting sqref="BD41:BK42 BD44:BK44 BK44:BK47">
    <cfRule type="cellIs" dxfId="104" priority="370" operator="equal">
      <formula>"Leve"</formula>
    </cfRule>
    <cfRule type="cellIs" dxfId="103" priority="369" operator="equal">
      <formula>"Menor"</formula>
    </cfRule>
    <cfRule type="cellIs" dxfId="102" priority="368" operator="equal">
      <formula>"Moderado"</formula>
    </cfRule>
    <cfRule type="cellIs" dxfId="101" priority="367" operator="equal">
      <formula>"Mayor"</formula>
    </cfRule>
    <cfRule type="cellIs" dxfId="100" priority="366" operator="equal">
      <formula>"Catastrófico"</formula>
    </cfRule>
  </conditionalFormatting>
  <conditionalFormatting sqref="BE13:BE15">
    <cfRule type="cellIs" dxfId="99" priority="949" operator="equal">
      <formula>"Mayor"</formula>
    </cfRule>
    <cfRule type="cellIs" dxfId="98" priority="950" operator="equal">
      <formula>"Moderado"</formula>
    </cfRule>
    <cfRule type="cellIs" dxfId="97" priority="951" operator="equal">
      <formula>"Menor"</formula>
    </cfRule>
    <cfRule type="cellIs" dxfId="96" priority="952" operator="equal">
      <formula>"Leve"</formula>
    </cfRule>
    <cfRule type="cellIs" dxfId="95" priority="948" operator="equal">
      <formula>"Catastrófico"</formula>
    </cfRule>
  </conditionalFormatting>
  <conditionalFormatting sqref="BE17">
    <cfRule type="cellIs" dxfId="94" priority="955" operator="equal">
      <formula>"Moderado"</formula>
    </cfRule>
    <cfRule type="cellIs" dxfId="93" priority="956" operator="equal">
      <formula>"Menor"</formula>
    </cfRule>
    <cfRule type="cellIs" dxfId="92" priority="957" operator="equal">
      <formula>"Leve"</formula>
    </cfRule>
    <cfRule type="cellIs" dxfId="91" priority="953" operator="equal">
      <formula>"Catastrófico"</formula>
    </cfRule>
    <cfRule type="cellIs" dxfId="90" priority="954" operator="equal">
      <formula>"Mayor"</formula>
    </cfRule>
  </conditionalFormatting>
  <conditionalFormatting sqref="BE28:BE29">
    <cfRule type="cellIs" dxfId="89" priority="963" operator="equal">
      <formula>"Catastrófico"</formula>
    </cfRule>
    <cfRule type="cellIs" dxfId="88" priority="967" operator="equal">
      <formula>"Leve"</formula>
    </cfRule>
    <cfRule type="cellIs" dxfId="87" priority="966" operator="equal">
      <formula>"Menor"</formula>
    </cfRule>
    <cfRule type="cellIs" dxfId="86" priority="965" operator="equal">
      <formula>"Moderado"</formula>
    </cfRule>
    <cfRule type="cellIs" dxfId="85" priority="964" operator="equal">
      <formula>"Mayor"</formula>
    </cfRule>
  </conditionalFormatting>
  <conditionalFormatting sqref="BG16:BH17">
    <cfRule type="cellIs" dxfId="84" priority="981" operator="equal">
      <formula>"Menor"</formula>
    </cfRule>
    <cfRule type="cellIs" dxfId="83" priority="978" operator="equal">
      <formula>"Catastrófico"</formula>
    </cfRule>
    <cfRule type="cellIs" dxfId="82" priority="979" operator="equal">
      <formula>"Mayor"</formula>
    </cfRule>
    <cfRule type="cellIs" dxfId="81" priority="980" operator="equal">
      <formula>"Moderado"</formula>
    </cfRule>
    <cfRule type="cellIs" dxfId="80" priority="982" operator="equal">
      <formula>"Leve"</formula>
    </cfRule>
  </conditionalFormatting>
  <conditionalFormatting sqref="BG28:BK32 BD30:BE32">
    <cfRule type="cellIs" dxfId="79" priority="11" operator="equal">
      <formula>"Catastrófico"</formula>
    </cfRule>
    <cfRule type="cellIs" dxfId="78" priority="13" operator="equal">
      <formula>"Moderado"</formula>
    </cfRule>
    <cfRule type="cellIs" dxfId="77" priority="15" operator="equal">
      <formula>"Leve"</formula>
    </cfRule>
    <cfRule type="cellIs" dxfId="76" priority="14" operator="equal">
      <formula>"Menor"</formula>
    </cfRule>
    <cfRule type="cellIs" dxfId="75" priority="12" operator="equal">
      <formula>"Mayor"</formula>
    </cfRule>
  </conditionalFormatting>
  <conditionalFormatting sqref="BG53:BK54">
    <cfRule type="cellIs" dxfId="74" priority="470" operator="equal">
      <formula>"Catastrófico"</formula>
    </cfRule>
    <cfRule type="cellIs" dxfId="73" priority="471" operator="equal">
      <formula>"Mayor"</formula>
    </cfRule>
    <cfRule type="cellIs" dxfId="72" priority="472" operator="equal">
      <formula>"Moderado"</formula>
    </cfRule>
    <cfRule type="cellIs" dxfId="71" priority="474" operator="equal">
      <formula>"Leve"</formula>
    </cfRule>
    <cfRule type="cellIs" dxfId="70" priority="473" operator="equal">
      <formula>"Menor"</formula>
    </cfRule>
  </conditionalFormatting>
  <conditionalFormatting sqref="BG50:BT50 CB50:CH50">
    <cfRule type="cellIs" dxfId="69" priority="466" operator="equal">
      <formula>"Mayor"</formula>
    </cfRule>
    <cfRule type="cellIs" dxfId="68" priority="469" operator="equal">
      <formula>"Leve"</formula>
    </cfRule>
    <cfRule type="cellIs" dxfId="67" priority="468" operator="equal">
      <formula>"Menor"</formula>
    </cfRule>
    <cfRule type="cellIs" dxfId="66" priority="467" operator="equal">
      <formula>"Moderado"</formula>
    </cfRule>
    <cfRule type="cellIs" dxfId="65" priority="465" operator="equal">
      <formula>"Catastrófico"</formula>
    </cfRule>
  </conditionalFormatting>
  <conditionalFormatting sqref="BI16:BJ16">
    <cfRule type="cellIs" dxfId="64" priority="1028" operator="equal">
      <formula>"Catastrófico"</formula>
    </cfRule>
    <cfRule type="cellIs" dxfId="63" priority="1029" operator="equal">
      <formula>"Mayor"</formula>
    </cfRule>
    <cfRule type="cellIs" dxfId="62" priority="1030" operator="equal">
      <formula>"Moderado"</formula>
    </cfRule>
    <cfRule type="cellIs" dxfId="61" priority="1031" operator="equal">
      <formula>"Menor"</formula>
    </cfRule>
    <cfRule type="cellIs" dxfId="60" priority="1032" operator="equal">
      <formula>"Leve"</formula>
    </cfRule>
  </conditionalFormatting>
  <conditionalFormatting sqref="BI41:BJ41">
    <cfRule type="cellIs" dxfId="59" priority="408" operator="equal">
      <formula>"Moderado"</formula>
    </cfRule>
    <cfRule type="cellIs" dxfId="58" priority="406" operator="equal">
      <formula>"Catastrófico"</formula>
    </cfRule>
    <cfRule type="cellIs" dxfId="57" priority="407" operator="equal">
      <formula>"Mayor"</formula>
    </cfRule>
    <cfRule type="cellIs" dxfId="56" priority="410" operator="equal">
      <formula>"Leve"</formula>
    </cfRule>
    <cfRule type="cellIs" dxfId="55" priority="409" operator="equal">
      <formula>"Menor"</formula>
    </cfRule>
  </conditionalFormatting>
  <conditionalFormatting sqref="BK13:BK17">
    <cfRule type="cellIs" dxfId="54" priority="556" operator="equal">
      <formula>"Catastrófico"</formula>
    </cfRule>
    <cfRule type="cellIs" dxfId="53" priority="557" operator="equal">
      <formula>"Mayor"</formula>
    </cfRule>
    <cfRule type="cellIs" dxfId="52" priority="558" operator="equal">
      <formula>"Moderado"</formula>
    </cfRule>
    <cfRule type="cellIs" dxfId="51" priority="559" operator="equal">
      <formula>"Menor"</formula>
    </cfRule>
    <cfRule type="cellIs" dxfId="50" priority="560" operator="equal">
      <formula>"Leve"</formula>
    </cfRule>
  </conditionalFormatting>
  <conditionalFormatting sqref="BM53">
    <cfRule type="cellIs" dxfId="49" priority="460" operator="equal">
      <formula>"Catastrófico"</formula>
    </cfRule>
    <cfRule type="cellIs" dxfId="48" priority="461" operator="equal">
      <formula>"Mayor"</formula>
    </cfRule>
    <cfRule type="cellIs" dxfId="47" priority="462" operator="equal">
      <formula>"Moderado"</formula>
    </cfRule>
    <cfRule type="cellIs" dxfId="46" priority="463" operator="equal">
      <formula>"Menor"</formula>
    </cfRule>
    <cfRule type="cellIs" dxfId="45" priority="464" operator="equal">
      <formula>"Leve"</formula>
    </cfRule>
  </conditionalFormatting>
  <conditionalFormatting sqref="BM48:BN49">
    <cfRule type="cellIs" dxfId="44" priority="373" operator="equal">
      <formula>"Moderado"</formula>
    </cfRule>
    <cfRule type="cellIs" dxfId="43" priority="374" operator="equal">
      <formula>"Menor"</formula>
    </cfRule>
    <cfRule type="cellIs" dxfId="42" priority="375" operator="equal">
      <formula>"Leve"</formula>
    </cfRule>
    <cfRule type="cellIs" dxfId="41" priority="372" operator="equal">
      <formula>"Mayor"</formula>
    </cfRule>
    <cfRule type="cellIs" dxfId="40" priority="371" operator="equal">
      <formula>"Catastrófico"</formula>
    </cfRule>
  </conditionalFormatting>
  <conditionalFormatting sqref="BO16">
    <cfRule type="cellIs" dxfId="39" priority="201" operator="equal">
      <formula>"Menor"</formula>
    </cfRule>
    <cfRule type="cellIs" dxfId="38" priority="200" operator="equal">
      <formula>"Moderado"</formula>
    </cfRule>
    <cfRule type="cellIs" dxfId="37" priority="199" operator="equal">
      <formula>"Mayor"</formula>
    </cfRule>
    <cfRule type="cellIs" dxfId="36" priority="198" operator="equal">
      <formula>"Catastrófico"</formula>
    </cfRule>
    <cfRule type="cellIs" dxfId="35" priority="202" operator="equal">
      <formula>"Leve"</formula>
    </cfRule>
  </conditionalFormatting>
  <conditionalFormatting sqref="BO46:BO47 BQ46:BQ47">
    <cfRule type="cellIs" dxfId="34" priority="357" operator="equal">
      <formula>"Mayor"</formula>
    </cfRule>
    <cfRule type="cellIs" dxfId="33" priority="356" operator="equal">
      <formula>"Catastrófico"</formula>
    </cfRule>
    <cfRule type="cellIs" dxfId="32" priority="360" operator="equal">
      <formula>"Leve"</formula>
    </cfRule>
    <cfRule type="cellIs" dxfId="31" priority="359" operator="equal">
      <formula>"Menor"</formula>
    </cfRule>
    <cfRule type="cellIs" dxfId="30" priority="358" operator="equal">
      <formula>"Moderado"</formula>
    </cfRule>
  </conditionalFormatting>
  <conditionalFormatting sqref="BO53">
    <cfRule type="cellIs" dxfId="29" priority="455" operator="equal">
      <formula>"Catastrófico"</formula>
    </cfRule>
    <cfRule type="cellIs" dxfId="28" priority="456" operator="equal">
      <formula>"Mayor"</formula>
    </cfRule>
    <cfRule type="cellIs" dxfId="27" priority="458" operator="equal">
      <formula>"Menor"</formula>
    </cfRule>
    <cfRule type="cellIs" dxfId="26" priority="459" operator="equal">
      <formula>"Leve"</formula>
    </cfRule>
    <cfRule type="cellIs" dxfId="25" priority="457" operator="equal">
      <formula>"Moderado"</formula>
    </cfRule>
  </conditionalFormatting>
  <conditionalFormatting sqref="CJ50 CJ53">
    <cfRule type="cellIs" dxfId="24" priority="193" operator="equal">
      <formula>"Catastrófico"</formula>
    </cfRule>
    <cfRule type="cellIs" dxfId="23" priority="195" operator="equal">
      <formula>"Moderado"</formula>
    </cfRule>
    <cfRule type="cellIs" dxfId="22" priority="196" operator="equal">
      <formula>"Menor"</formula>
    </cfRule>
    <cfRule type="cellIs" dxfId="21" priority="197" operator="equal">
      <formula>"Leve"</formula>
    </cfRule>
    <cfRule type="cellIs" dxfId="20" priority="194" operator="equal">
      <formula>"Mayor"</formula>
    </cfRule>
  </conditionalFormatting>
  <conditionalFormatting sqref="CL16">
    <cfRule type="cellIs" dxfId="19" priority="178" operator="equal">
      <formula>"Catastrófico"</formula>
    </cfRule>
    <cfRule type="cellIs" dxfId="18" priority="180" operator="equal">
      <formula>"Moderado"</formula>
    </cfRule>
    <cfRule type="cellIs" dxfId="17" priority="179" operator="equal">
      <formula>"Mayor"</formula>
    </cfRule>
    <cfRule type="cellIs" dxfId="16" priority="182" operator="equal">
      <formula>"Leve"</formula>
    </cfRule>
    <cfRule type="cellIs" dxfId="15" priority="181" operator="equal">
      <formula>"Menor"</formula>
    </cfRule>
  </conditionalFormatting>
  <conditionalFormatting sqref="CL50 CL53">
    <cfRule type="cellIs" dxfId="14" priority="187" operator="equal">
      <formula>"Leve"</formula>
    </cfRule>
    <cfRule type="cellIs" dxfId="13" priority="186" operator="equal">
      <formula>"Menor"</formula>
    </cfRule>
    <cfRule type="cellIs" dxfId="12" priority="185" operator="equal">
      <formula>"Moderado"</formula>
    </cfRule>
    <cfRule type="cellIs" dxfId="11" priority="184" operator="equal">
      <formula>"Mayor"</formula>
    </cfRule>
    <cfRule type="cellIs" dxfId="10" priority="183" operator="equal">
      <formula>"Catastrófico"</formula>
    </cfRule>
  </conditionalFormatting>
  <conditionalFormatting sqref="DF53">
    <cfRule type="cellIs" dxfId="9" priority="10" operator="equal">
      <formula>"Leve"</formula>
    </cfRule>
    <cfRule type="cellIs" dxfId="8" priority="9" operator="equal">
      <formula>"Menor"</formula>
    </cfRule>
    <cfRule type="cellIs" dxfId="7" priority="8" operator="equal">
      <formula>"Moderado"</formula>
    </cfRule>
    <cfRule type="cellIs" dxfId="6" priority="7" operator="equal">
      <formula>"Mayor"</formula>
    </cfRule>
    <cfRule type="cellIs" dxfId="5" priority="6" operator="equal">
      <formula>"Catastrófico"</formula>
    </cfRule>
  </conditionalFormatting>
  <conditionalFormatting sqref="DH53">
    <cfRule type="cellIs" dxfId="4" priority="3" operator="equal">
      <formula>"Moderado"</formula>
    </cfRule>
    <cfRule type="cellIs" dxfId="3" priority="5" operator="equal">
      <formula>"Leve"</formula>
    </cfRule>
    <cfRule type="cellIs" dxfId="2" priority="4" operator="equal">
      <formula>"Menor"</formula>
    </cfRule>
    <cfRule type="cellIs" dxfId="1" priority="2" operator="equal">
      <formula>"Mayor"</formula>
    </cfRule>
    <cfRule type="cellIs" dxfId="0" priority="1" operator="equal">
      <formula>"Catastrófico"</formula>
    </cfRule>
  </conditionalFormatting>
  <pageMargins left="0.7" right="0.7" top="0.75" bottom="0.75" header="0" footer="0"/>
  <pageSetup paperSize="9" orientation="portrait"/>
  <drawing r:id="rId1"/>
  <legacyDrawing r:id="rId2"/>
  <extLst>
    <ext xmlns:x14="http://schemas.microsoft.com/office/spreadsheetml/2009/9/main" uri="{CCE6A557-97BC-4b89-ADB6-D9C93CAAB3DF}">
      <x14:dataValidations xmlns:xm="http://schemas.microsoft.com/office/excel/2006/main" count="13">
        <x14:dataValidation type="list" allowBlank="1" showInputMessage="1" showErrorMessage="1" xr:uid="{B2238721-47B1-4E7A-98BD-65D35A7A5B60}">
          <x14:formula1>
            <xm:f>FORMULAS!$A$31:$A$52</xm:f>
          </x14:formula1>
          <xm:sqref>B58</xm:sqref>
        </x14:dataValidation>
        <x14:dataValidation type="list" allowBlank="1" showInputMessage="1" showErrorMessage="1" xr:uid="{8F280668-95AD-4F5D-9F0F-F3B819EA1A94}">
          <x14:formula1>
            <xm:f>FORMULAS!$A$2:$A$4</xm:f>
          </x14:formula1>
          <xm:sqref>E58</xm:sqref>
        </x14:dataValidation>
        <x14:dataValidation type="list" allowBlank="1" showErrorMessage="1" xr:uid="{00000000-0002-0000-0100-000000000000}">
          <x14:formula1>
            <xm:f>CONTROLES!$C$56:$C$58</xm:f>
          </x14:formula1>
          <xm:sqref>AL59:AL60 AL13:AL24 AL47:AL57 AL28:AL34 AL37:AL45</xm:sqref>
        </x14:dataValidation>
        <x14:dataValidation type="list" allowBlank="1" showErrorMessage="1" xr:uid="{00000000-0002-0000-0100-00000C000000}">
          <x14:formula1>
            <xm:f>'Tabla Valoración controles'!$D$4:$D$6</xm:f>
          </x14:formula1>
          <xm:sqref>T59:T60 T13:T24 T47:T57 T28:T34 T37:T45</xm:sqref>
        </x14:dataValidation>
        <x14:dataValidation type="list" allowBlank="1" showErrorMessage="1" xr:uid="{00000000-0002-0000-0100-000001000000}">
          <x14:formula1>
            <xm:f>CONTROLES!$C$59:$C$60</xm:f>
          </x14:formula1>
          <xm:sqref>AN59:AN60 AN13:AN24 AN47:AN57 AN28:AN34 AN37:AN45</xm:sqref>
        </x14:dataValidation>
        <x14:dataValidation type="list" allowBlank="1" showErrorMessage="1" xr:uid="{00000000-0002-0000-0100-000002000000}">
          <x14:formula1>
            <xm:f>CONTROLES!$C$63:$C$65</xm:f>
          </x14:formula1>
          <xm:sqref>AR59:AR60 AR13:AR24 AR47:AR57 AR28:AR34 AR37:AR45</xm:sqref>
        </x14:dataValidation>
        <x14:dataValidation type="list" allowBlank="1" showErrorMessage="1" xr:uid="{00000000-0002-0000-0100-000003000000}">
          <x14:formula1>
            <xm:f>CONTROLES!$C$54:$C$55</xm:f>
          </x14:formula1>
          <xm:sqref>AJ59:AJ60 AJ13:AJ24 AJ47:AJ57 AJ28:AJ34 AJ37:AJ45</xm:sqref>
        </x14:dataValidation>
        <x14:dataValidation type="list" allowBlank="1" showErrorMessage="1" xr:uid="{00000000-0002-0000-0100-000005000000}">
          <x14:formula1>
            <xm:f>CONTROLES!$C$52:$C$53</xm:f>
          </x14:formula1>
          <xm:sqref>AH59:AH60 AH13:AH24 AH47:AH57 AH28:AH34 AH37:AH45</xm:sqref>
        </x14:dataValidation>
        <x14:dataValidation type="list" allowBlank="1" showErrorMessage="1" xr:uid="{00000000-0002-0000-0100-000006000000}">
          <x14:formula1>
            <xm:f>CONTROLES!$C$61:$C$62</xm:f>
          </x14:formula1>
          <xm:sqref>AP59:AP60 AP13:AP24 AP47:AP57 AP28:AP34 AP37:AP45</xm:sqref>
        </x14:dataValidation>
        <x14:dataValidation type="list" allowBlank="1" showErrorMessage="1" xr:uid="{00000000-0002-0000-0100-000008000000}">
          <x14:formula1>
            <xm:f>CONTROLES!$C$50:$C$51</xm:f>
          </x14:formula1>
          <xm:sqref>AF59:AF60 AF13:AF24 AF47:AF57 AF28:AF34 AF37:AF45</xm:sqref>
        </x14:dataValidation>
        <x14:dataValidation type="list" allowBlank="1" showErrorMessage="1" xr:uid="{00000000-0002-0000-0100-00000B000000}">
          <x14:formula1>
            <xm:f>'Tabla Valoración controles'!$D$7:$D$8</xm:f>
          </x14:formula1>
          <xm:sqref>V59:V60 V13:V24 V47:V57 V28:V34 V37:V45</xm:sqref>
        </x14:dataValidation>
        <x14:dataValidation type="list" allowBlank="1" showErrorMessage="1" xr:uid="{00000000-0002-0000-0100-00000D000000}">
          <x14:formula1>
            <xm:f>'Tabla Valoración controles'!$D$13:$D$14</xm:f>
          </x14:formula1>
          <xm:sqref>AB59:AB60 AB13:AB24 AB47:AB57 AB28:AB34 AB37:AB45</xm:sqref>
        </x14:dataValidation>
        <x14:dataValidation type="list" allowBlank="1" showErrorMessage="1" xr:uid="{00000000-0002-0000-0100-00000E000000}">
          <x14:formula1>
            <xm:f>'Tabla Valoración controles'!$D$11:$D$12</xm:f>
          </x14:formula1>
          <xm:sqref>Z59:Z60 Z13:Z24 Z47:Z57 Z28:Z34 Z37:Z45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6923C"/>
  </sheetPr>
  <dimension ref="A1:Z1000"/>
  <sheetViews>
    <sheetView workbookViewId="0"/>
  </sheetViews>
  <sheetFormatPr baseColWidth="10" defaultColWidth="14.42578125" defaultRowHeight="15" customHeight="1" x14ac:dyDescent="0.25"/>
  <cols>
    <col min="1" max="1" width="11.42578125" customWidth="1"/>
    <col min="2" max="2" width="40.42578125" customWidth="1"/>
    <col min="3" max="3" width="64.42578125" customWidth="1"/>
    <col min="4" max="4" width="74.140625" customWidth="1"/>
    <col min="5" max="5" width="12.7109375" customWidth="1"/>
    <col min="6" max="6" width="23.7109375" customWidth="1"/>
    <col min="7" max="26" width="11.42578125" customWidth="1"/>
  </cols>
  <sheetData>
    <row r="1" spans="1:26" ht="25.5" customHeight="1" x14ac:dyDescent="0.4">
      <c r="A1" s="249"/>
      <c r="B1" s="976" t="s">
        <v>836</v>
      </c>
      <c r="C1" s="803"/>
      <c r="D1" s="803"/>
      <c r="E1" s="249"/>
      <c r="F1" s="249"/>
      <c r="G1" s="249"/>
      <c r="H1" s="249"/>
      <c r="I1" s="249"/>
      <c r="J1" s="249"/>
      <c r="K1" s="249"/>
      <c r="L1" s="249"/>
      <c r="M1" s="249"/>
      <c r="N1" s="249"/>
      <c r="O1" s="249"/>
      <c r="P1" s="249"/>
      <c r="Q1" s="249"/>
      <c r="R1" s="249"/>
      <c r="S1" s="249"/>
      <c r="T1" s="249"/>
      <c r="U1" s="249"/>
      <c r="V1" s="66"/>
      <c r="W1" s="66"/>
      <c r="X1" s="66"/>
      <c r="Y1" s="66"/>
      <c r="Z1" s="66"/>
    </row>
    <row r="2" spans="1:26" ht="25.5" customHeight="1" x14ac:dyDescent="0.4">
      <c r="A2" s="249"/>
      <c r="B2" s="249"/>
      <c r="C2" s="249"/>
      <c r="D2" s="249"/>
      <c r="E2" s="249"/>
      <c r="F2" s="249"/>
      <c r="G2" s="249"/>
      <c r="H2" s="249"/>
      <c r="I2" s="249"/>
      <c r="J2" s="249"/>
      <c r="K2" s="249"/>
      <c r="L2" s="249"/>
      <c r="M2" s="249"/>
      <c r="N2" s="249"/>
      <c r="O2" s="249"/>
      <c r="P2" s="249"/>
      <c r="Q2" s="249"/>
      <c r="R2" s="249"/>
      <c r="S2" s="249"/>
      <c r="T2" s="249"/>
      <c r="U2" s="249"/>
      <c r="V2" s="66"/>
      <c r="W2" s="66"/>
      <c r="X2" s="66"/>
      <c r="Y2" s="66"/>
      <c r="Z2" s="66"/>
    </row>
    <row r="3" spans="1:26" ht="25.5" customHeight="1" x14ac:dyDescent="0.4">
      <c r="A3" s="249"/>
      <c r="B3" s="250"/>
      <c r="C3" s="246" t="s">
        <v>837</v>
      </c>
      <c r="D3" s="246" t="s">
        <v>838</v>
      </c>
      <c r="E3" s="249"/>
      <c r="F3" s="249"/>
      <c r="G3" s="249"/>
      <c r="H3" s="249"/>
      <c r="I3" s="249"/>
      <c r="J3" s="249"/>
      <c r="K3" s="249"/>
      <c r="L3" s="249"/>
      <c r="M3" s="249"/>
      <c r="N3" s="249"/>
      <c r="O3" s="249"/>
      <c r="P3" s="249"/>
      <c r="Q3" s="249"/>
      <c r="R3" s="249"/>
      <c r="S3" s="249"/>
      <c r="T3" s="249"/>
      <c r="U3" s="249"/>
      <c r="V3" s="66"/>
      <c r="W3" s="66"/>
      <c r="X3" s="66"/>
      <c r="Y3" s="66"/>
      <c r="Z3" s="66"/>
    </row>
    <row r="4" spans="1:26" ht="25.5" customHeight="1" x14ac:dyDescent="0.4">
      <c r="A4" s="251" t="s">
        <v>839</v>
      </c>
      <c r="B4" s="247" t="s">
        <v>840</v>
      </c>
      <c r="C4" s="67" t="s">
        <v>8</v>
      </c>
      <c r="D4" s="58" t="s">
        <v>33</v>
      </c>
      <c r="E4" s="252">
        <v>0.2</v>
      </c>
      <c r="F4" s="247" t="s">
        <v>9</v>
      </c>
      <c r="G4" s="249"/>
      <c r="H4" s="249"/>
      <c r="I4" s="249"/>
      <c r="J4" s="249"/>
      <c r="K4" s="249"/>
      <c r="L4" s="249"/>
      <c r="M4" s="249"/>
      <c r="N4" s="249"/>
      <c r="O4" s="249"/>
      <c r="P4" s="249"/>
      <c r="Q4" s="249"/>
      <c r="R4" s="249"/>
      <c r="S4" s="249"/>
      <c r="T4" s="249"/>
      <c r="U4" s="249"/>
      <c r="V4" s="66"/>
      <c r="W4" s="66"/>
      <c r="X4" s="66"/>
      <c r="Y4" s="66"/>
      <c r="Z4" s="66"/>
    </row>
    <row r="5" spans="1:26" ht="25.5" customHeight="1" x14ac:dyDescent="0.4">
      <c r="A5" s="251" t="s">
        <v>15</v>
      </c>
      <c r="B5" s="60" t="s">
        <v>841</v>
      </c>
      <c r="C5" s="68" t="s">
        <v>14</v>
      </c>
      <c r="D5" s="61" t="s">
        <v>337</v>
      </c>
      <c r="E5" s="252">
        <v>0.4</v>
      </c>
      <c r="F5" s="60" t="s">
        <v>15</v>
      </c>
      <c r="G5" s="249"/>
      <c r="H5" s="249"/>
      <c r="I5" s="249"/>
      <c r="J5" s="249"/>
      <c r="K5" s="249"/>
      <c r="L5" s="249"/>
      <c r="M5" s="249"/>
      <c r="N5" s="249"/>
      <c r="O5" s="249"/>
      <c r="P5" s="249"/>
      <c r="Q5" s="249"/>
      <c r="R5" s="249"/>
      <c r="S5" s="249"/>
      <c r="T5" s="249"/>
      <c r="U5" s="249"/>
      <c r="V5" s="66"/>
      <c r="W5" s="66"/>
      <c r="X5" s="66"/>
      <c r="Y5" s="66"/>
      <c r="Z5" s="66"/>
    </row>
    <row r="6" spans="1:26" ht="25.5" customHeight="1" x14ac:dyDescent="0.4">
      <c r="A6" s="251" t="s">
        <v>21</v>
      </c>
      <c r="B6" s="63" t="s">
        <v>842</v>
      </c>
      <c r="C6" s="68" t="s">
        <v>20</v>
      </c>
      <c r="D6" s="61" t="s">
        <v>36</v>
      </c>
      <c r="E6" s="252">
        <v>0.6</v>
      </c>
      <c r="F6" s="63" t="s">
        <v>21</v>
      </c>
      <c r="G6" s="249"/>
      <c r="H6" s="249"/>
      <c r="I6" s="249"/>
      <c r="J6" s="249"/>
      <c r="K6" s="249"/>
      <c r="L6" s="249"/>
      <c r="M6" s="249"/>
      <c r="N6" s="249"/>
      <c r="O6" s="249"/>
      <c r="P6" s="249"/>
      <c r="Q6" s="249"/>
      <c r="R6" s="249"/>
      <c r="S6" s="249"/>
      <c r="T6" s="249"/>
      <c r="U6" s="249"/>
      <c r="V6" s="66"/>
      <c r="W6" s="66"/>
      <c r="X6" s="66"/>
      <c r="Y6" s="66"/>
      <c r="Z6" s="66"/>
    </row>
    <row r="7" spans="1:26" ht="25.5" customHeight="1" x14ac:dyDescent="0.4">
      <c r="A7" s="251" t="s">
        <v>26</v>
      </c>
      <c r="B7" s="64" t="s">
        <v>843</v>
      </c>
      <c r="C7" s="68" t="s">
        <v>25</v>
      </c>
      <c r="D7" s="61" t="s">
        <v>844</v>
      </c>
      <c r="E7" s="252">
        <v>0.8</v>
      </c>
      <c r="F7" s="64" t="s">
        <v>26</v>
      </c>
      <c r="G7" s="249"/>
      <c r="H7" s="249"/>
      <c r="I7" s="249"/>
      <c r="J7" s="249"/>
      <c r="K7" s="249"/>
      <c r="L7" s="249"/>
      <c r="M7" s="249"/>
      <c r="N7" s="249"/>
      <c r="O7" s="249"/>
      <c r="P7" s="249"/>
      <c r="Q7" s="249"/>
      <c r="R7" s="249"/>
      <c r="S7" s="249"/>
      <c r="T7" s="249"/>
      <c r="U7" s="249"/>
      <c r="V7" s="66"/>
      <c r="W7" s="66"/>
      <c r="X7" s="66"/>
      <c r="Y7" s="66"/>
      <c r="Z7" s="66"/>
    </row>
    <row r="8" spans="1:26" ht="25.5" customHeight="1" x14ac:dyDescent="0.4">
      <c r="A8" s="251" t="s">
        <v>30</v>
      </c>
      <c r="B8" s="65" t="s">
        <v>845</v>
      </c>
      <c r="C8" s="68" t="s">
        <v>29</v>
      </c>
      <c r="D8" s="61" t="s">
        <v>39</v>
      </c>
      <c r="E8" s="252">
        <v>1</v>
      </c>
      <c r="F8" s="65" t="s">
        <v>846</v>
      </c>
      <c r="G8" s="249"/>
      <c r="H8" s="249"/>
      <c r="I8" s="249"/>
      <c r="J8" s="249"/>
      <c r="K8" s="249"/>
      <c r="L8" s="249"/>
      <c r="M8" s="249"/>
      <c r="N8" s="249"/>
      <c r="O8" s="249"/>
      <c r="P8" s="249"/>
      <c r="Q8" s="249"/>
      <c r="R8" s="249"/>
      <c r="S8" s="249"/>
      <c r="T8" s="249"/>
      <c r="U8" s="249"/>
      <c r="V8" s="66"/>
      <c r="W8" s="66"/>
      <c r="X8" s="66"/>
      <c r="Y8" s="66"/>
      <c r="Z8" s="66"/>
    </row>
    <row r="9" spans="1:26" ht="25.5" customHeight="1" x14ac:dyDescent="0.4">
      <c r="A9" s="251"/>
      <c r="B9" s="251"/>
      <c r="C9" s="253"/>
      <c r="D9" s="253"/>
      <c r="E9" s="249"/>
      <c r="F9" s="249"/>
      <c r="G9" s="249"/>
      <c r="H9" s="249"/>
      <c r="I9" s="249"/>
      <c r="J9" s="249"/>
      <c r="K9" s="249"/>
      <c r="L9" s="249"/>
      <c r="M9" s="249"/>
      <c r="N9" s="249"/>
      <c r="O9" s="249"/>
      <c r="P9" s="249"/>
      <c r="Q9" s="249"/>
      <c r="R9" s="249"/>
      <c r="S9" s="249"/>
      <c r="T9" s="249"/>
      <c r="U9" s="249"/>
      <c r="V9" s="66"/>
      <c r="W9" s="66"/>
      <c r="X9" s="66"/>
      <c r="Y9" s="66"/>
      <c r="Z9" s="66"/>
    </row>
    <row r="10" spans="1:26" ht="25.5" customHeight="1" x14ac:dyDescent="0.4">
      <c r="A10" s="251"/>
      <c r="B10" s="254"/>
      <c r="C10" s="254"/>
      <c r="D10" s="254"/>
      <c r="E10" s="249"/>
      <c r="F10" s="249"/>
      <c r="G10" s="249"/>
      <c r="H10" s="249"/>
      <c r="I10" s="249"/>
      <c r="J10" s="249"/>
      <c r="K10" s="249"/>
      <c r="L10" s="249"/>
      <c r="M10" s="249"/>
      <c r="N10" s="249"/>
      <c r="O10" s="249"/>
      <c r="P10" s="249"/>
      <c r="Q10" s="249"/>
      <c r="R10" s="249"/>
      <c r="S10" s="249"/>
      <c r="T10" s="249"/>
      <c r="U10" s="249"/>
      <c r="V10" s="66"/>
      <c r="W10" s="66"/>
      <c r="X10" s="66"/>
      <c r="Y10" s="66"/>
      <c r="Z10" s="66"/>
    </row>
    <row r="11" spans="1:26" ht="25.5" customHeight="1" x14ac:dyDescent="0.4">
      <c r="A11" s="251"/>
      <c r="B11" s="251" t="s">
        <v>847</v>
      </c>
      <c r="C11" s="251" t="s">
        <v>848</v>
      </c>
      <c r="D11" s="251" t="s">
        <v>849</v>
      </c>
      <c r="E11" s="249"/>
      <c r="F11" s="249"/>
      <c r="G11" s="249"/>
      <c r="H11" s="249"/>
      <c r="I11" s="249"/>
      <c r="J11" s="249"/>
      <c r="K11" s="249"/>
      <c r="L11" s="249"/>
      <c r="M11" s="249"/>
      <c r="N11" s="249"/>
      <c r="O11" s="249"/>
      <c r="P11" s="249"/>
      <c r="Q11" s="249"/>
      <c r="R11" s="249"/>
      <c r="S11" s="249"/>
      <c r="T11" s="249"/>
      <c r="U11" s="249"/>
      <c r="V11" s="66"/>
      <c r="W11" s="66"/>
      <c r="X11" s="66"/>
      <c r="Y11" s="66"/>
      <c r="Z11" s="66"/>
    </row>
    <row r="12" spans="1:26" ht="25.5" customHeight="1" x14ac:dyDescent="0.4">
      <c r="A12" s="251"/>
      <c r="B12" s="251" t="s">
        <v>850</v>
      </c>
      <c r="C12" s="251" t="s">
        <v>851</v>
      </c>
      <c r="D12" s="251" t="s">
        <v>852</v>
      </c>
      <c r="E12" s="249"/>
      <c r="F12" s="249"/>
      <c r="G12" s="249"/>
      <c r="H12" s="249"/>
      <c r="I12" s="249"/>
      <c r="J12" s="249"/>
      <c r="K12" s="249"/>
      <c r="L12" s="249"/>
      <c r="M12" s="249"/>
      <c r="N12" s="249"/>
      <c r="O12" s="249"/>
      <c r="P12" s="249"/>
      <c r="Q12" s="249"/>
      <c r="R12" s="249"/>
      <c r="S12" s="249"/>
      <c r="T12" s="249"/>
      <c r="U12" s="249"/>
      <c r="V12" s="66"/>
      <c r="W12" s="66"/>
      <c r="X12" s="66"/>
      <c r="Y12" s="66"/>
      <c r="Z12" s="66"/>
    </row>
    <row r="13" spans="1:26" ht="25.5" customHeight="1" x14ac:dyDescent="0.4">
      <c r="A13" s="251"/>
      <c r="B13" s="251"/>
      <c r="C13" s="251" t="s">
        <v>853</v>
      </c>
      <c r="D13" s="251" t="s">
        <v>854</v>
      </c>
      <c r="E13" s="249"/>
      <c r="F13" s="249"/>
      <c r="G13" s="249"/>
      <c r="H13" s="249"/>
      <c r="I13" s="249"/>
      <c r="J13" s="249"/>
      <c r="K13" s="249"/>
      <c r="L13" s="249"/>
      <c r="M13" s="249"/>
      <c r="N13" s="249"/>
      <c r="O13" s="249"/>
      <c r="P13" s="249"/>
      <c r="Q13" s="249"/>
      <c r="R13" s="249"/>
      <c r="S13" s="249"/>
      <c r="T13" s="249"/>
      <c r="U13" s="249"/>
      <c r="V13" s="66"/>
      <c r="W13" s="66"/>
      <c r="X13" s="66"/>
      <c r="Y13" s="66"/>
      <c r="Z13" s="66"/>
    </row>
    <row r="14" spans="1:26" ht="25.5" customHeight="1" x14ac:dyDescent="0.4">
      <c r="A14" s="251"/>
      <c r="B14" s="251"/>
      <c r="C14" s="251" t="s">
        <v>855</v>
      </c>
      <c r="D14" s="251" t="s">
        <v>856</v>
      </c>
      <c r="E14" s="249"/>
      <c r="F14" s="249"/>
      <c r="G14" s="249"/>
      <c r="H14" s="249"/>
      <c r="I14" s="249"/>
      <c r="J14" s="249"/>
      <c r="K14" s="249"/>
      <c r="L14" s="249"/>
      <c r="M14" s="249"/>
      <c r="N14" s="249"/>
      <c r="O14" s="249"/>
      <c r="P14" s="249"/>
      <c r="Q14" s="249"/>
      <c r="R14" s="249"/>
      <c r="S14" s="249"/>
      <c r="T14" s="249"/>
      <c r="U14" s="249"/>
      <c r="V14" s="66"/>
      <c r="W14" s="66"/>
      <c r="X14" s="66"/>
      <c r="Y14" s="66"/>
      <c r="Z14" s="66"/>
    </row>
    <row r="15" spans="1:26" ht="25.5" customHeight="1" x14ac:dyDescent="0.4">
      <c r="A15" s="251"/>
      <c r="B15" s="251"/>
      <c r="C15" s="251" t="s">
        <v>857</v>
      </c>
      <c r="D15" s="251" t="s">
        <v>858</v>
      </c>
      <c r="E15" s="249"/>
      <c r="F15" s="249"/>
      <c r="G15" s="249"/>
      <c r="H15" s="249"/>
      <c r="I15" s="249"/>
      <c r="J15" s="249"/>
      <c r="K15" s="249"/>
      <c r="L15" s="249"/>
      <c r="M15" s="249"/>
      <c r="N15" s="249"/>
      <c r="O15" s="249"/>
      <c r="P15" s="249"/>
      <c r="Q15" s="249"/>
      <c r="R15" s="249"/>
      <c r="S15" s="249"/>
      <c r="T15" s="249"/>
      <c r="U15" s="249"/>
      <c r="V15" s="66"/>
      <c r="W15" s="66"/>
      <c r="X15" s="66"/>
      <c r="Y15" s="66"/>
      <c r="Z15" s="66"/>
    </row>
    <row r="16" spans="1:26" ht="25.5" customHeight="1" x14ac:dyDescent="0.4">
      <c r="A16" s="251"/>
      <c r="B16" s="251"/>
      <c r="C16" s="251"/>
      <c r="D16" s="251"/>
      <c r="E16" s="249"/>
      <c r="F16" s="249"/>
      <c r="G16" s="249"/>
      <c r="H16" s="249"/>
      <c r="I16" s="249"/>
      <c r="J16" s="249"/>
      <c r="K16" s="249"/>
      <c r="L16" s="249"/>
      <c r="M16" s="249"/>
      <c r="N16" s="249"/>
      <c r="O16" s="249"/>
      <c r="P16" s="66"/>
      <c r="Q16" s="66"/>
      <c r="R16" s="66"/>
      <c r="S16" s="66"/>
      <c r="T16" s="66"/>
      <c r="U16" s="66"/>
      <c r="V16" s="66"/>
      <c r="W16" s="66"/>
      <c r="X16" s="66"/>
      <c r="Y16" s="66"/>
      <c r="Z16" s="66"/>
    </row>
    <row r="17" spans="1:26" ht="25.5" customHeight="1" x14ac:dyDescent="0.4">
      <c r="A17" s="251"/>
      <c r="B17" s="251"/>
      <c r="C17" s="251"/>
      <c r="D17" s="251"/>
      <c r="E17" s="249"/>
      <c r="F17" s="249"/>
      <c r="G17" s="249"/>
      <c r="H17" s="249"/>
      <c r="I17" s="249"/>
      <c r="J17" s="249"/>
      <c r="K17" s="249"/>
      <c r="L17" s="249"/>
      <c r="M17" s="249"/>
      <c r="N17" s="249"/>
      <c r="O17" s="249"/>
      <c r="P17" s="66"/>
      <c r="Q17" s="66"/>
      <c r="R17" s="66"/>
      <c r="S17" s="66"/>
      <c r="T17" s="66"/>
      <c r="U17" s="66"/>
      <c r="V17" s="66"/>
      <c r="W17" s="66"/>
      <c r="X17" s="66"/>
      <c r="Y17" s="66"/>
      <c r="Z17" s="66"/>
    </row>
    <row r="18" spans="1:26" ht="25.5" customHeight="1" x14ac:dyDescent="0.4">
      <c r="A18" s="251"/>
      <c r="B18" s="249"/>
      <c r="C18" s="249"/>
      <c r="D18" s="249"/>
      <c r="E18" s="249"/>
      <c r="F18" s="249"/>
      <c r="G18" s="249"/>
      <c r="H18" s="249"/>
      <c r="I18" s="249"/>
      <c r="J18" s="249"/>
      <c r="K18" s="249"/>
      <c r="L18" s="249"/>
      <c r="M18" s="249"/>
      <c r="N18" s="249"/>
      <c r="O18" s="249"/>
      <c r="P18" s="66"/>
      <c r="Q18" s="66"/>
      <c r="R18" s="66"/>
      <c r="S18" s="66"/>
      <c r="T18" s="66"/>
      <c r="U18" s="66"/>
      <c r="V18" s="66"/>
      <c r="W18" s="66"/>
      <c r="X18" s="66"/>
      <c r="Y18" s="66"/>
      <c r="Z18" s="66"/>
    </row>
    <row r="19" spans="1:26" ht="25.5" customHeight="1" x14ac:dyDescent="0.4">
      <c r="A19" s="251"/>
      <c r="B19" s="249"/>
      <c r="C19" s="249"/>
      <c r="D19" s="249"/>
      <c r="E19" s="249"/>
      <c r="F19" s="249"/>
      <c r="G19" s="249"/>
      <c r="H19" s="249"/>
      <c r="I19" s="249"/>
      <c r="J19" s="249"/>
      <c r="K19" s="249"/>
      <c r="L19" s="249"/>
      <c r="M19" s="249"/>
      <c r="N19" s="249"/>
      <c r="O19" s="249"/>
      <c r="P19" s="66"/>
      <c r="Q19" s="66"/>
      <c r="R19" s="66"/>
      <c r="S19" s="66"/>
      <c r="T19" s="66"/>
      <c r="U19" s="66"/>
      <c r="V19" s="66"/>
      <c r="W19" s="66"/>
      <c r="X19" s="66"/>
      <c r="Y19" s="66"/>
      <c r="Z19" s="66"/>
    </row>
    <row r="20" spans="1:26" ht="25.5" customHeight="1" x14ac:dyDescent="0.4">
      <c r="A20" s="251"/>
      <c r="B20" s="249"/>
      <c r="C20" s="249"/>
      <c r="D20" s="249"/>
      <c r="E20" s="249"/>
      <c r="F20" s="249"/>
      <c r="G20" s="249"/>
      <c r="H20" s="249"/>
      <c r="I20" s="249"/>
      <c r="J20" s="249"/>
      <c r="K20" s="249"/>
      <c r="L20" s="249"/>
      <c r="M20" s="249"/>
      <c r="N20" s="249"/>
      <c r="O20" s="249"/>
      <c r="P20" s="66"/>
      <c r="Q20" s="66"/>
      <c r="R20" s="66"/>
      <c r="S20" s="66"/>
      <c r="T20" s="66"/>
      <c r="U20" s="66"/>
      <c r="V20" s="66"/>
      <c r="W20" s="66"/>
      <c r="X20" s="66"/>
      <c r="Y20" s="66"/>
      <c r="Z20" s="66"/>
    </row>
    <row r="21" spans="1:26" ht="25.5" customHeight="1" x14ac:dyDescent="0.4">
      <c r="A21" s="251"/>
      <c r="B21" s="249"/>
      <c r="C21" s="249"/>
      <c r="D21" s="249"/>
      <c r="E21" s="249"/>
      <c r="F21" s="249"/>
      <c r="G21" s="249"/>
      <c r="H21" s="249"/>
      <c r="I21" s="249"/>
      <c r="J21" s="249"/>
      <c r="K21" s="249"/>
      <c r="L21" s="249"/>
      <c r="M21" s="249"/>
      <c r="N21" s="249"/>
      <c r="O21" s="249"/>
      <c r="P21" s="66"/>
      <c r="Q21" s="66"/>
      <c r="R21" s="66"/>
      <c r="S21" s="66"/>
      <c r="T21" s="66"/>
      <c r="U21" s="66"/>
      <c r="V21" s="66"/>
      <c r="W21" s="66"/>
      <c r="X21" s="66"/>
      <c r="Y21" s="66"/>
      <c r="Z21" s="66"/>
    </row>
    <row r="22" spans="1:26" ht="25.5" customHeight="1" x14ac:dyDescent="0.4">
      <c r="A22" s="251"/>
      <c r="B22" s="251"/>
      <c r="C22" s="253"/>
      <c r="D22" s="253"/>
      <c r="E22" s="249"/>
      <c r="F22" s="249"/>
      <c r="G22" s="249"/>
      <c r="H22" s="249"/>
      <c r="I22" s="249"/>
      <c r="J22" s="249"/>
      <c r="K22" s="249"/>
      <c r="L22" s="249"/>
      <c r="M22" s="249"/>
      <c r="N22" s="249"/>
      <c r="O22" s="249"/>
      <c r="P22" s="66"/>
      <c r="Q22" s="66"/>
      <c r="R22" s="66"/>
      <c r="S22" s="66"/>
      <c r="T22" s="66"/>
      <c r="U22" s="66"/>
      <c r="V22" s="66"/>
      <c r="W22" s="66"/>
      <c r="X22" s="66"/>
      <c r="Y22" s="66"/>
      <c r="Z22" s="66"/>
    </row>
    <row r="23" spans="1:26" ht="25.5" customHeight="1" x14ac:dyDescent="0.4">
      <c r="A23" s="251"/>
      <c r="B23" s="251"/>
      <c r="C23" s="253"/>
      <c r="D23" s="253"/>
      <c r="E23" s="249"/>
      <c r="F23" s="249"/>
      <c r="G23" s="249"/>
      <c r="H23" s="249"/>
      <c r="I23" s="249"/>
      <c r="J23" s="249"/>
      <c r="K23" s="249"/>
      <c r="L23" s="249"/>
      <c r="M23" s="249"/>
      <c r="N23" s="249"/>
      <c r="O23" s="249"/>
      <c r="P23" s="66"/>
      <c r="Q23" s="66"/>
      <c r="R23" s="66"/>
      <c r="S23" s="66"/>
      <c r="T23" s="66"/>
      <c r="U23" s="66"/>
      <c r="V23" s="66"/>
      <c r="W23" s="66"/>
      <c r="X23" s="66"/>
      <c r="Y23" s="66"/>
      <c r="Z23" s="66"/>
    </row>
    <row r="24" spans="1:26" ht="25.5" customHeight="1" x14ac:dyDescent="0.4">
      <c r="A24" s="251"/>
      <c r="B24" s="251"/>
      <c r="C24" s="253"/>
      <c r="D24" s="253"/>
      <c r="E24" s="249"/>
      <c r="F24" s="249"/>
      <c r="G24" s="249"/>
      <c r="H24" s="249"/>
      <c r="I24" s="249"/>
      <c r="J24" s="249"/>
      <c r="K24" s="249"/>
      <c r="L24" s="249"/>
      <c r="M24" s="249"/>
      <c r="N24" s="249"/>
      <c r="O24" s="249"/>
      <c r="P24" s="66"/>
      <c r="Q24" s="66"/>
      <c r="R24" s="66"/>
      <c r="S24" s="66"/>
      <c r="T24" s="66"/>
      <c r="U24" s="66"/>
      <c r="V24" s="66"/>
      <c r="W24" s="66"/>
      <c r="X24" s="66"/>
      <c r="Y24" s="66"/>
      <c r="Z24" s="66"/>
    </row>
    <row r="25" spans="1:26" ht="25.5" customHeight="1" x14ac:dyDescent="0.4">
      <c r="A25" s="251"/>
      <c r="B25" s="251"/>
      <c r="C25" s="253"/>
      <c r="D25" s="253"/>
      <c r="E25" s="249"/>
      <c r="F25" s="249"/>
      <c r="G25" s="249"/>
      <c r="H25" s="249"/>
      <c r="I25" s="249"/>
      <c r="J25" s="249"/>
      <c r="K25" s="249"/>
      <c r="L25" s="249"/>
      <c r="M25" s="249"/>
      <c r="N25" s="249"/>
      <c r="O25" s="249"/>
      <c r="P25" s="66"/>
      <c r="Q25" s="66"/>
      <c r="R25" s="66"/>
      <c r="S25" s="66"/>
      <c r="T25" s="66"/>
      <c r="U25" s="66"/>
      <c r="V25" s="66"/>
      <c r="W25" s="66"/>
      <c r="X25" s="66"/>
      <c r="Y25" s="66"/>
      <c r="Z25" s="66"/>
    </row>
    <row r="26" spans="1:26" ht="25.5" customHeight="1" x14ac:dyDescent="0.4">
      <c r="A26" s="251"/>
      <c r="B26" s="251"/>
      <c r="C26" s="253"/>
      <c r="D26" s="253"/>
      <c r="E26" s="249"/>
      <c r="F26" s="249"/>
      <c r="G26" s="249"/>
      <c r="H26" s="249"/>
      <c r="I26" s="249"/>
      <c r="J26" s="249"/>
      <c r="K26" s="249"/>
      <c r="L26" s="249"/>
      <c r="M26" s="249"/>
      <c r="N26" s="249"/>
      <c r="O26" s="249"/>
      <c r="P26" s="66"/>
      <c r="Q26" s="66"/>
      <c r="R26" s="66"/>
      <c r="S26" s="66"/>
      <c r="T26" s="66"/>
      <c r="U26" s="66"/>
      <c r="V26" s="66"/>
      <c r="W26" s="66"/>
      <c r="X26" s="66"/>
      <c r="Y26" s="66"/>
      <c r="Z26" s="66"/>
    </row>
    <row r="27" spans="1:26" ht="25.5" customHeight="1" x14ac:dyDescent="0.4">
      <c r="A27" s="251"/>
      <c r="B27" s="251"/>
      <c r="C27" s="253"/>
      <c r="D27" s="253"/>
      <c r="E27" s="249"/>
      <c r="F27" s="249"/>
      <c r="G27" s="249"/>
      <c r="H27" s="249"/>
      <c r="I27" s="249"/>
      <c r="J27" s="249"/>
      <c r="K27" s="249"/>
      <c r="L27" s="249"/>
      <c r="M27" s="249"/>
      <c r="N27" s="249"/>
      <c r="O27" s="249"/>
      <c r="P27" s="66"/>
      <c r="Q27" s="66"/>
      <c r="R27" s="66"/>
      <c r="S27" s="66"/>
      <c r="T27" s="66"/>
      <c r="U27" s="66"/>
      <c r="V27" s="66"/>
      <c r="W27" s="66"/>
      <c r="X27" s="66"/>
      <c r="Y27" s="66"/>
      <c r="Z27" s="66"/>
    </row>
    <row r="28" spans="1:26" ht="25.5" customHeight="1" x14ac:dyDescent="0.4">
      <c r="A28" s="251"/>
      <c r="B28" s="251"/>
      <c r="C28" s="253"/>
      <c r="D28" s="253"/>
      <c r="E28" s="249"/>
      <c r="F28" s="249"/>
      <c r="G28" s="249"/>
      <c r="H28" s="249"/>
      <c r="I28" s="249"/>
      <c r="J28" s="249"/>
      <c r="K28" s="249"/>
      <c r="L28" s="249"/>
      <c r="M28" s="249"/>
      <c r="N28" s="249"/>
      <c r="O28" s="249"/>
      <c r="P28" s="66"/>
      <c r="Q28" s="66"/>
      <c r="R28" s="66"/>
      <c r="S28" s="66"/>
      <c r="T28" s="66"/>
      <c r="U28" s="66"/>
      <c r="V28" s="66"/>
      <c r="W28" s="66"/>
      <c r="X28" s="66"/>
      <c r="Y28" s="66"/>
      <c r="Z28" s="66"/>
    </row>
    <row r="29" spans="1:26" ht="25.5" customHeight="1" x14ac:dyDescent="0.4">
      <c r="A29" s="251"/>
      <c r="B29" s="251"/>
      <c r="C29" s="253"/>
      <c r="D29" s="253"/>
      <c r="E29" s="249"/>
      <c r="F29" s="249"/>
      <c r="G29" s="249"/>
      <c r="H29" s="249"/>
      <c r="I29" s="249"/>
      <c r="J29" s="249"/>
      <c r="K29" s="249"/>
      <c r="L29" s="249"/>
      <c r="M29" s="249"/>
      <c r="N29" s="249"/>
      <c r="O29" s="249"/>
      <c r="P29" s="66"/>
      <c r="Q29" s="66"/>
      <c r="R29" s="66"/>
      <c r="S29" s="66"/>
      <c r="T29" s="66"/>
      <c r="U29" s="66"/>
      <c r="V29" s="66"/>
      <c r="W29" s="66"/>
      <c r="X29" s="66"/>
      <c r="Y29" s="66"/>
      <c r="Z29" s="66"/>
    </row>
    <row r="30" spans="1:26" ht="25.5" customHeight="1" x14ac:dyDescent="0.4">
      <c r="A30" s="251"/>
      <c r="B30" s="251"/>
      <c r="C30" s="253"/>
      <c r="D30" s="253"/>
      <c r="E30" s="249"/>
      <c r="F30" s="249"/>
      <c r="G30" s="249"/>
      <c r="H30" s="249"/>
      <c r="I30" s="249"/>
      <c r="J30" s="249"/>
      <c r="K30" s="249"/>
      <c r="L30" s="249"/>
      <c r="M30" s="249"/>
      <c r="N30" s="249"/>
      <c r="O30" s="249"/>
      <c r="P30" s="66"/>
      <c r="Q30" s="66"/>
      <c r="R30" s="66"/>
      <c r="S30" s="66"/>
      <c r="T30" s="66"/>
      <c r="U30" s="66"/>
      <c r="V30" s="66"/>
      <c r="W30" s="66"/>
      <c r="X30" s="66"/>
      <c r="Y30" s="66"/>
      <c r="Z30" s="66"/>
    </row>
    <row r="31" spans="1:26" ht="25.5" customHeight="1" x14ac:dyDescent="0.4">
      <c r="A31" s="251"/>
      <c r="B31" s="251"/>
      <c r="C31" s="253"/>
      <c r="D31" s="253"/>
      <c r="E31" s="249"/>
      <c r="F31" s="249"/>
      <c r="G31" s="249"/>
      <c r="H31" s="249"/>
      <c r="I31" s="249"/>
      <c r="J31" s="249"/>
      <c r="K31" s="249"/>
      <c r="L31" s="249"/>
      <c r="M31" s="249"/>
      <c r="N31" s="249"/>
      <c r="O31" s="249"/>
      <c r="P31" s="66"/>
      <c r="Q31" s="66"/>
      <c r="R31" s="66"/>
      <c r="S31" s="66"/>
      <c r="T31" s="66"/>
      <c r="U31" s="66"/>
      <c r="V31" s="66"/>
      <c r="W31" s="66"/>
      <c r="X31" s="66"/>
      <c r="Y31" s="66"/>
      <c r="Z31" s="66"/>
    </row>
    <row r="32" spans="1:26" ht="25.5" customHeight="1" x14ac:dyDescent="0.4">
      <c r="A32" s="251"/>
      <c r="B32" s="251"/>
      <c r="C32" s="253"/>
      <c r="D32" s="253"/>
      <c r="E32" s="249"/>
      <c r="F32" s="249"/>
      <c r="G32" s="249"/>
      <c r="H32" s="249"/>
      <c r="I32" s="249"/>
      <c r="J32" s="249"/>
      <c r="K32" s="249"/>
      <c r="L32" s="249"/>
      <c r="M32" s="249"/>
      <c r="N32" s="249"/>
      <c r="O32" s="249"/>
      <c r="P32" s="66"/>
      <c r="Q32" s="66"/>
      <c r="R32" s="66"/>
      <c r="S32" s="66"/>
      <c r="T32" s="66"/>
      <c r="U32" s="66"/>
      <c r="V32" s="66"/>
      <c r="W32" s="66"/>
      <c r="X32" s="66"/>
      <c r="Y32" s="66"/>
      <c r="Z32" s="66"/>
    </row>
    <row r="33" spans="1:26" ht="25.5" customHeight="1" x14ac:dyDescent="0.4">
      <c r="A33" s="251"/>
      <c r="B33" s="251"/>
      <c r="C33" s="253"/>
      <c r="D33" s="253"/>
      <c r="E33" s="249"/>
      <c r="F33" s="249"/>
      <c r="G33" s="249"/>
      <c r="H33" s="249"/>
      <c r="I33" s="249"/>
      <c r="J33" s="249"/>
      <c r="K33" s="249"/>
      <c r="L33" s="249"/>
      <c r="M33" s="249"/>
      <c r="N33" s="249"/>
      <c r="O33" s="249"/>
      <c r="P33" s="66"/>
      <c r="Q33" s="66"/>
      <c r="R33" s="66"/>
      <c r="S33" s="66"/>
      <c r="T33" s="66"/>
      <c r="U33" s="66"/>
      <c r="V33" s="66"/>
      <c r="W33" s="66"/>
      <c r="X33" s="66"/>
      <c r="Y33" s="66"/>
      <c r="Z33" s="66"/>
    </row>
    <row r="34" spans="1:26" ht="25.5" customHeight="1" x14ac:dyDescent="0.4">
      <c r="A34" s="251"/>
      <c r="B34" s="251"/>
      <c r="C34" s="253"/>
      <c r="D34" s="253"/>
      <c r="E34" s="249"/>
      <c r="F34" s="249"/>
      <c r="G34" s="249"/>
      <c r="H34" s="249"/>
      <c r="I34" s="249"/>
      <c r="J34" s="249"/>
      <c r="K34" s="249"/>
      <c r="L34" s="249"/>
      <c r="M34" s="249"/>
      <c r="N34" s="249"/>
      <c r="O34" s="249"/>
      <c r="P34" s="66"/>
      <c r="Q34" s="66"/>
      <c r="R34" s="66"/>
      <c r="S34" s="66"/>
      <c r="T34" s="66"/>
      <c r="U34" s="66"/>
      <c r="V34" s="66"/>
      <c r="W34" s="66"/>
      <c r="X34" s="66"/>
      <c r="Y34" s="66"/>
      <c r="Z34" s="66"/>
    </row>
    <row r="35" spans="1:26" ht="25.5" customHeight="1" x14ac:dyDescent="0.4">
      <c r="A35" s="251"/>
      <c r="B35" s="251"/>
      <c r="C35" s="253"/>
      <c r="D35" s="253"/>
      <c r="E35" s="249"/>
      <c r="F35" s="249"/>
      <c r="G35" s="249"/>
      <c r="H35" s="249"/>
      <c r="I35" s="249"/>
      <c r="J35" s="249"/>
      <c r="K35" s="249"/>
      <c r="L35" s="249"/>
      <c r="M35" s="249"/>
      <c r="N35" s="249"/>
      <c r="O35" s="249"/>
      <c r="P35" s="66"/>
      <c r="Q35" s="66"/>
      <c r="R35" s="66"/>
      <c r="S35" s="66"/>
      <c r="T35" s="66"/>
      <c r="U35" s="66"/>
      <c r="V35" s="66"/>
      <c r="W35" s="66"/>
      <c r="X35" s="66"/>
      <c r="Y35" s="66"/>
      <c r="Z35" s="66"/>
    </row>
    <row r="36" spans="1:26" ht="25.5" customHeight="1" x14ac:dyDescent="0.4">
      <c r="A36" s="251"/>
      <c r="B36" s="251"/>
      <c r="C36" s="253"/>
      <c r="D36" s="253"/>
      <c r="E36" s="249"/>
      <c r="F36" s="249"/>
      <c r="G36" s="249"/>
      <c r="H36" s="249"/>
      <c r="I36" s="249"/>
      <c r="J36" s="249"/>
      <c r="K36" s="249"/>
      <c r="L36" s="249"/>
      <c r="M36" s="249"/>
      <c r="N36" s="249"/>
      <c r="O36" s="249"/>
      <c r="P36" s="66"/>
      <c r="Q36" s="66"/>
      <c r="R36" s="66"/>
      <c r="S36" s="66"/>
      <c r="T36" s="66"/>
      <c r="U36" s="66"/>
      <c r="V36" s="66"/>
      <c r="W36" s="66"/>
      <c r="X36" s="66"/>
      <c r="Y36" s="66"/>
      <c r="Z36" s="66"/>
    </row>
    <row r="37" spans="1:26" ht="25.5" customHeight="1" x14ac:dyDescent="0.4">
      <c r="A37" s="251"/>
      <c r="B37" s="251"/>
      <c r="C37" s="253"/>
      <c r="D37" s="253"/>
      <c r="E37" s="249"/>
      <c r="F37" s="249"/>
      <c r="G37" s="249"/>
      <c r="H37" s="249"/>
      <c r="I37" s="249"/>
      <c r="J37" s="249"/>
      <c r="K37" s="249"/>
      <c r="L37" s="249"/>
      <c r="M37" s="249"/>
      <c r="N37" s="249"/>
      <c r="O37" s="249"/>
      <c r="P37" s="66"/>
      <c r="Q37" s="66"/>
      <c r="R37" s="66"/>
      <c r="S37" s="66"/>
      <c r="T37" s="66"/>
      <c r="U37" s="66"/>
      <c r="V37" s="66"/>
      <c r="W37" s="66"/>
      <c r="X37" s="66"/>
      <c r="Y37" s="66"/>
      <c r="Z37" s="66"/>
    </row>
    <row r="38" spans="1:26" ht="25.5" customHeight="1" x14ac:dyDescent="0.4">
      <c r="A38" s="251"/>
      <c r="B38" s="251"/>
      <c r="C38" s="253"/>
      <c r="D38" s="253"/>
      <c r="E38" s="249"/>
      <c r="F38" s="249"/>
      <c r="G38" s="249"/>
      <c r="H38" s="249"/>
      <c r="I38" s="249"/>
      <c r="J38" s="249"/>
      <c r="K38" s="249"/>
      <c r="L38" s="249"/>
      <c r="M38" s="249"/>
      <c r="N38" s="249"/>
      <c r="O38" s="249"/>
      <c r="P38" s="66"/>
      <c r="Q38" s="66"/>
      <c r="R38" s="66"/>
      <c r="S38" s="66"/>
      <c r="T38" s="66"/>
      <c r="U38" s="66"/>
      <c r="V38" s="66"/>
      <c r="W38" s="66"/>
      <c r="X38" s="66"/>
      <c r="Y38" s="66"/>
      <c r="Z38" s="66"/>
    </row>
    <row r="39" spans="1:26" ht="25.5" customHeight="1" x14ac:dyDescent="0.4">
      <c r="A39" s="251"/>
      <c r="B39" s="251"/>
      <c r="C39" s="253"/>
      <c r="D39" s="253"/>
      <c r="E39" s="249"/>
      <c r="F39" s="249"/>
      <c r="G39" s="249"/>
      <c r="H39" s="249"/>
      <c r="I39" s="249"/>
      <c r="J39" s="249"/>
      <c r="K39" s="249"/>
      <c r="L39" s="249"/>
      <c r="M39" s="249"/>
      <c r="N39" s="249"/>
      <c r="O39" s="249"/>
      <c r="P39" s="66"/>
      <c r="Q39" s="66"/>
      <c r="R39" s="66"/>
      <c r="S39" s="66"/>
      <c r="T39" s="66"/>
      <c r="U39" s="66"/>
      <c r="V39" s="66"/>
      <c r="W39" s="66"/>
      <c r="X39" s="66"/>
      <c r="Y39" s="66"/>
      <c r="Z39" s="66"/>
    </row>
    <row r="40" spans="1:26" ht="25.5" customHeight="1" x14ac:dyDescent="0.4">
      <c r="A40" s="251"/>
      <c r="B40" s="251"/>
      <c r="C40" s="253"/>
      <c r="D40" s="253"/>
      <c r="E40" s="249"/>
      <c r="F40" s="249"/>
      <c r="G40" s="249"/>
      <c r="H40" s="249"/>
      <c r="I40" s="249"/>
      <c r="J40" s="249"/>
      <c r="K40" s="249"/>
      <c r="L40" s="249"/>
      <c r="M40" s="249"/>
      <c r="N40" s="249"/>
      <c r="O40" s="249"/>
      <c r="P40" s="66"/>
      <c r="Q40" s="66"/>
      <c r="R40" s="66"/>
      <c r="S40" s="66"/>
      <c r="T40" s="66"/>
      <c r="U40" s="66"/>
      <c r="V40" s="66"/>
      <c r="W40" s="66"/>
      <c r="X40" s="66"/>
      <c r="Y40" s="66"/>
      <c r="Z40" s="66"/>
    </row>
    <row r="41" spans="1:26" ht="25.5" customHeight="1" x14ac:dyDescent="0.4">
      <c r="A41" s="251"/>
      <c r="B41" s="251"/>
      <c r="C41" s="253"/>
      <c r="D41" s="253"/>
      <c r="E41" s="249"/>
      <c r="F41" s="249"/>
      <c r="G41" s="249"/>
      <c r="H41" s="249"/>
      <c r="I41" s="249"/>
      <c r="J41" s="249"/>
      <c r="K41" s="249"/>
      <c r="L41" s="249"/>
      <c r="M41" s="249"/>
      <c r="N41" s="249"/>
      <c r="O41" s="249"/>
      <c r="P41" s="66"/>
      <c r="Q41" s="66"/>
      <c r="R41" s="66"/>
      <c r="S41" s="66"/>
      <c r="T41" s="66"/>
      <c r="U41" s="66"/>
      <c r="V41" s="66"/>
      <c r="W41" s="66"/>
      <c r="X41" s="66"/>
      <c r="Y41" s="66"/>
      <c r="Z41" s="66"/>
    </row>
    <row r="42" spans="1:26" ht="25.5" customHeight="1" x14ac:dyDescent="0.4">
      <c r="A42" s="251"/>
      <c r="B42" s="251"/>
      <c r="C42" s="253"/>
      <c r="D42" s="253"/>
      <c r="E42" s="249"/>
      <c r="F42" s="249"/>
      <c r="G42" s="249"/>
      <c r="H42" s="249"/>
      <c r="I42" s="249"/>
      <c r="J42" s="249"/>
      <c r="K42" s="249"/>
      <c r="L42" s="249"/>
      <c r="M42" s="249"/>
      <c r="N42" s="249"/>
      <c r="O42" s="249"/>
      <c r="P42" s="66"/>
      <c r="Q42" s="66"/>
      <c r="R42" s="66"/>
      <c r="S42" s="66"/>
      <c r="T42" s="66"/>
      <c r="U42" s="66"/>
      <c r="V42" s="66"/>
      <c r="W42" s="66"/>
      <c r="X42" s="66"/>
      <c r="Y42" s="66"/>
      <c r="Z42" s="66"/>
    </row>
    <row r="43" spans="1:26" ht="25.5" customHeight="1" x14ac:dyDescent="0.4">
      <c r="A43" s="251"/>
      <c r="B43" s="251"/>
      <c r="C43" s="253"/>
      <c r="D43" s="253"/>
      <c r="E43" s="249"/>
      <c r="F43" s="249"/>
      <c r="G43" s="249"/>
      <c r="H43" s="249"/>
      <c r="I43" s="249"/>
      <c r="J43" s="249"/>
      <c r="K43" s="249"/>
      <c r="L43" s="249"/>
      <c r="M43" s="249"/>
      <c r="N43" s="249"/>
      <c r="O43" s="249"/>
      <c r="P43" s="66"/>
      <c r="Q43" s="66"/>
      <c r="R43" s="66"/>
      <c r="S43" s="66"/>
      <c r="T43" s="66"/>
      <c r="U43" s="66"/>
      <c r="V43" s="66"/>
      <c r="W43" s="66"/>
      <c r="X43" s="66"/>
      <c r="Y43" s="66"/>
      <c r="Z43" s="66"/>
    </row>
    <row r="44" spans="1:26" ht="25.5" customHeight="1" x14ac:dyDescent="0.4">
      <c r="A44" s="251"/>
      <c r="B44" s="251"/>
      <c r="C44" s="253"/>
      <c r="D44" s="253"/>
      <c r="E44" s="249"/>
      <c r="F44" s="249"/>
      <c r="G44" s="249"/>
      <c r="H44" s="249"/>
      <c r="I44" s="249"/>
      <c r="J44" s="249"/>
      <c r="K44" s="249"/>
      <c r="L44" s="249"/>
      <c r="M44" s="249"/>
      <c r="N44" s="249"/>
      <c r="O44" s="249"/>
      <c r="P44" s="66"/>
      <c r="Q44" s="66"/>
      <c r="R44" s="66"/>
      <c r="S44" s="66"/>
      <c r="T44" s="66"/>
      <c r="U44" s="66"/>
      <c r="V44" s="66"/>
      <c r="W44" s="66"/>
      <c r="X44" s="66"/>
      <c r="Y44" s="66"/>
      <c r="Z44" s="66"/>
    </row>
    <row r="45" spans="1:26" ht="25.5" customHeight="1" x14ac:dyDescent="0.4">
      <c r="A45" s="251"/>
      <c r="B45" s="251"/>
      <c r="C45" s="253"/>
      <c r="D45" s="253"/>
      <c r="E45" s="249"/>
      <c r="F45" s="249"/>
      <c r="G45" s="249"/>
      <c r="H45" s="249"/>
      <c r="I45" s="249"/>
      <c r="J45" s="249"/>
      <c r="K45" s="249"/>
      <c r="L45" s="249"/>
      <c r="M45" s="249"/>
      <c r="N45" s="249"/>
      <c r="O45" s="249"/>
      <c r="P45" s="66"/>
      <c r="Q45" s="66"/>
      <c r="R45" s="66"/>
      <c r="S45" s="66"/>
      <c r="T45" s="66"/>
      <c r="U45" s="66"/>
      <c r="V45" s="66"/>
      <c r="W45" s="66"/>
      <c r="X45" s="66"/>
      <c r="Y45" s="66"/>
      <c r="Z45" s="66"/>
    </row>
    <row r="46" spans="1:26" ht="25.5" customHeight="1" x14ac:dyDescent="0.4">
      <c r="A46" s="251"/>
      <c r="B46" s="251"/>
      <c r="C46" s="253"/>
      <c r="D46" s="253"/>
      <c r="E46" s="249"/>
      <c r="F46" s="249"/>
      <c r="G46" s="249"/>
      <c r="H46" s="249"/>
      <c r="I46" s="249"/>
      <c r="J46" s="249"/>
      <c r="K46" s="249"/>
      <c r="L46" s="249"/>
      <c r="M46" s="249"/>
      <c r="N46" s="249"/>
      <c r="O46" s="249"/>
      <c r="P46" s="66"/>
      <c r="Q46" s="66"/>
      <c r="R46" s="66"/>
      <c r="S46" s="66"/>
      <c r="T46" s="66"/>
      <c r="U46" s="66"/>
      <c r="V46" s="66"/>
      <c r="W46" s="66"/>
      <c r="X46" s="66"/>
      <c r="Y46" s="66"/>
      <c r="Z46" s="66"/>
    </row>
    <row r="47" spans="1:26" ht="25.5" customHeight="1" x14ac:dyDescent="0.4">
      <c r="A47" s="251"/>
      <c r="B47" s="251"/>
      <c r="C47" s="253"/>
      <c r="D47" s="253"/>
      <c r="E47" s="249"/>
      <c r="F47" s="249"/>
      <c r="G47" s="249"/>
      <c r="H47" s="249"/>
      <c r="I47" s="249"/>
      <c r="J47" s="249"/>
      <c r="K47" s="249"/>
      <c r="L47" s="249"/>
      <c r="M47" s="249"/>
      <c r="N47" s="249"/>
      <c r="O47" s="249"/>
      <c r="P47" s="66"/>
      <c r="Q47" s="66"/>
      <c r="R47" s="66"/>
      <c r="S47" s="66"/>
      <c r="T47" s="66"/>
      <c r="U47" s="66"/>
      <c r="V47" s="66"/>
      <c r="W47" s="66"/>
      <c r="X47" s="66"/>
      <c r="Y47" s="66"/>
      <c r="Z47" s="66"/>
    </row>
    <row r="48" spans="1:26" ht="25.5" customHeight="1" x14ac:dyDescent="0.4">
      <c r="A48" s="251"/>
      <c r="B48" s="251"/>
      <c r="C48" s="253"/>
      <c r="D48" s="253"/>
      <c r="E48" s="249"/>
      <c r="F48" s="249"/>
      <c r="G48" s="249"/>
      <c r="H48" s="249"/>
      <c r="I48" s="249"/>
      <c r="J48" s="249"/>
      <c r="K48" s="249"/>
      <c r="L48" s="249"/>
      <c r="M48" s="249"/>
      <c r="N48" s="249"/>
      <c r="O48" s="249"/>
      <c r="P48" s="66"/>
      <c r="Q48" s="66"/>
      <c r="R48" s="66"/>
      <c r="S48" s="66"/>
      <c r="T48" s="66"/>
      <c r="U48" s="66"/>
      <c r="V48" s="66"/>
      <c r="W48" s="66"/>
      <c r="X48" s="66"/>
      <c r="Y48" s="66"/>
      <c r="Z48" s="66"/>
    </row>
    <row r="49" spans="1:26" ht="25.5" customHeight="1" x14ac:dyDescent="0.4">
      <c r="A49" s="251"/>
      <c r="B49" s="251"/>
      <c r="C49" s="253"/>
      <c r="D49" s="253"/>
      <c r="E49" s="249"/>
      <c r="F49" s="249"/>
      <c r="G49" s="249"/>
      <c r="H49" s="249"/>
      <c r="I49" s="249"/>
      <c r="J49" s="249"/>
      <c r="K49" s="249"/>
      <c r="L49" s="249"/>
      <c r="M49" s="249"/>
      <c r="N49" s="249"/>
      <c r="O49" s="249"/>
      <c r="P49" s="66"/>
      <c r="Q49" s="66"/>
      <c r="R49" s="66"/>
      <c r="S49" s="66"/>
      <c r="T49" s="66"/>
      <c r="U49" s="66"/>
      <c r="V49" s="66"/>
      <c r="W49" s="66"/>
      <c r="X49" s="66"/>
      <c r="Y49" s="66"/>
      <c r="Z49" s="66"/>
    </row>
    <row r="50" spans="1:26" ht="25.5" customHeight="1" x14ac:dyDescent="0.4">
      <c r="A50" s="251"/>
      <c r="B50" s="251"/>
      <c r="C50" s="253"/>
      <c r="D50" s="253"/>
      <c r="E50" s="249"/>
      <c r="F50" s="249"/>
      <c r="G50" s="249"/>
      <c r="H50" s="249"/>
      <c r="I50" s="249"/>
      <c r="J50" s="249"/>
      <c r="K50" s="249"/>
      <c r="L50" s="249"/>
      <c r="M50" s="249"/>
      <c r="N50" s="249"/>
      <c r="O50" s="249"/>
      <c r="P50" s="66"/>
      <c r="Q50" s="66"/>
      <c r="R50" s="66"/>
      <c r="S50" s="66"/>
      <c r="T50" s="66"/>
      <c r="U50" s="66"/>
      <c r="V50" s="66"/>
      <c r="W50" s="66"/>
      <c r="X50" s="66"/>
      <c r="Y50" s="66"/>
      <c r="Z50" s="66"/>
    </row>
    <row r="51" spans="1:26" ht="25.5" customHeight="1" x14ac:dyDescent="0.4">
      <c r="A51" s="251"/>
      <c r="B51" s="251"/>
      <c r="C51" s="253"/>
      <c r="D51" s="253"/>
      <c r="E51" s="249"/>
      <c r="F51" s="249"/>
      <c r="G51" s="249"/>
      <c r="H51" s="249"/>
      <c r="I51" s="249"/>
      <c r="J51" s="249"/>
      <c r="K51" s="249"/>
      <c r="L51" s="249"/>
      <c r="M51" s="249"/>
      <c r="N51" s="249"/>
      <c r="O51" s="249"/>
      <c r="P51" s="66"/>
      <c r="Q51" s="66"/>
      <c r="R51" s="66"/>
      <c r="S51" s="66"/>
      <c r="T51" s="66"/>
      <c r="U51" s="66"/>
      <c r="V51" s="66"/>
      <c r="W51" s="66"/>
      <c r="X51" s="66"/>
      <c r="Y51" s="66"/>
      <c r="Z51" s="66"/>
    </row>
    <row r="52" spans="1:26" ht="25.5" customHeight="1" x14ac:dyDescent="0.4">
      <c r="A52" s="251"/>
      <c r="B52" s="69"/>
      <c r="C52" s="70"/>
      <c r="D52" s="70"/>
      <c r="E52" s="66"/>
      <c r="F52" s="66"/>
      <c r="G52" s="66"/>
      <c r="H52" s="66"/>
      <c r="I52" s="66"/>
      <c r="J52" s="66"/>
      <c r="K52" s="66"/>
      <c r="L52" s="66"/>
      <c r="M52" s="66"/>
      <c r="N52" s="66"/>
      <c r="O52" s="66"/>
      <c r="P52" s="66"/>
      <c r="Q52" s="66"/>
      <c r="R52" s="66"/>
      <c r="S52" s="66"/>
      <c r="T52" s="66"/>
      <c r="U52" s="66"/>
      <c r="V52" s="66"/>
      <c r="W52" s="66"/>
      <c r="X52" s="66"/>
      <c r="Y52" s="66"/>
      <c r="Z52" s="66"/>
    </row>
    <row r="53" spans="1:26" ht="25.5" customHeight="1" x14ac:dyDescent="0.4">
      <c r="A53" s="251"/>
      <c r="B53" s="69"/>
      <c r="C53" s="70"/>
      <c r="D53" s="70"/>
      <c r="E53" s="66"/>
      <c r="F53" s="66"/>
      <c r="G53" s="66"/>
      <c r="H53" s="66"/>
      <c r="I53" s="66"/>
      <c r="J53" s="66"/>
      <c r="K53" s="66"/>
      <c r="L53" s="66"/>
      <c r="M53" s="66"/>
      <c r="N53" s="66"/>
      <c r="O53" s="66"/>
      <c r="P53" s="66"/>
      <c r="Q53" s="66"/>
      <c r="R53" s="66"/>
      <c r="S53" s="66"/>
      <c r="T53" s="66"/>
      <c r="U53" s="66"/>
      <c r="V53" s="66"/>
      <c r="W53" s="66"/>
      <c r="X53" s="66"/>
      <c r="Y53" s="66"/>
      <c r="Z53" s="66"/>
    </row>
    <row r="54" spans="1:26" ht="25.5" customHeight="1" x14ac:dyDescent="0.4">
      <c r="A54" s="251"/>
      <c r="B54" s="69"/>
      <c r="C54" s="70"/>
      <c r="D54" s="70"/>
      <c r="E54" s="66"/>
      <c r="F54" s="66"/>
      <c r="G54" s="66"/>
      <c r="H54" s="66"/>
      <c r="I54" s="66"/>
      <c r="J54" s="66"/>
      <c r="K54" s="66"/>
      <c r="L54" s="66"/>
      <c r="M54" s="66"/>
      <c r="N54" s="66"/>
      <c r="O54" s="66"/>
      <c r="P54" s="66"/>
      <c r="Q54" s="66"/>
      <c r="R54" s="66"/>
      <c r="S54" s="66"/>
      <c r="T54" s="66"/>
      <c r="U54" s="66"/>
      <c r="V54" s="66"/>
      <c r="W54" s="66"/>
      <c r="X54" s="66"/>
      <c r="Y54" s="66"/>
      <c r="Z54" s="66"/>
    </row>
    <row r="55" spans="1:26" ht="25.5" customHeight="1" x14ac:dyDescent="0.4">
      <c r="A55" s="251"/>
      <c r="B55" s="69"/>
      <c r="C55" s="70"/>
      <c r="D55" s="70"/>
      <c r="E55" s="66"/>
      <c r="F55" s="66"/>
      <c r="G55" s="66"/>
      <c r="H55" s="66"/>
      <c r="I55" s="66"/>
      <c r="J55" s="66"/>
      <c r="K55" s="66"/>
      <c r="L55" s="66"/>
      <c r="M55" s="66"/>
      <c r="N55" s="66"/>
      <c r="O55" s="66"/>
      <c r="P55" s="66"/>
      <c r="Q55" s="66"/>
      <c r="R55" s="66"/>
      <c r="S55" s="66"/>
      <c r="T55" s="66"/>
      <c r="U55" s="66"/>
      <c r="V55" s="66"/>
      <c r="W55" s="66"/>
      <c r="X55" s="66"/>
      <c r="Y55" s="66"/>
      <c r="Z55" s="66"/>
    </row>
    <row r="56" spans="1:26" ht="25.5" customHeight="1" x14ac:dyDescent="0.4">
      <c r="A56" s="251"/>
      <c r="B56" s="69"/>
      <c r="C56" s="70"/>
      <c r="D56" s="70"/>
      <c r="E56" s="66"/>
      <c r="F56" s="66"/>
      <c r="G56" s="66"/>
      <c r="H56" s="66"/>
      <c r="I56" s="66"/>
      <c r="J56" s="66"/>
      <c r="K56" s="66"/>
      <c r="L56" s="66"/>
      <c r="M56" s="66"/>
      <c r="N56" s="66"/>
      <c r="O56" s="66"/>
      <c r="P56" s="66"/>
      <c r="Q56" s="66"/>
      <c r="R56" s="66"/>
      <c r="S56" s="66"/>
      <c r="T56" s="66"/>
      <c r="U56" s="66"/>
      <c r="V56" s="66"/>
      <c r="W56" s="66"/>
      <c r="X56" s="66"/>
      <c r="Y56" s="66"/>
      <c r="Z56" s="66"/>
    </row>
    <row r="57" spans="1:26" ht="25.5" customHeight="1" x14ac:dyDescent="0.4">
      <c r="A57" s="251"/>
      <c r="B57" s="69"/>
      <c r="C57" s="70"/>
      <c r="D57" s="70"/>
      <c r="E57" s="66"/>
      <c r="F57" s="66"/>
      <c r="G57" s="66"/>
      <c r="H57" s="66"/>
      <c r="I57" s="66"/>
      <c r="J57" s="66"/>
      <c r="K57" s="66"/>
      <c r="L57" s="66"/>
      <c r="M57" s="66"/>
      <c r="N57" s="66"/>
      <c r="O57" s="66"/>
      <c r="P57" s="66"/>
      <c r="Q57" s="66"/>
      <c r="R57" s="66"/>
      <c r="S57" s="66"/>
      <c r="T57" s="66"/>
      <c r="U57" s="66"/>
      <c r="V57" s="66"/>
      <c r="W57" s="66"/>
      <c r="X57" s="66"/>
      <c r="Y57" s="66"/>
      <c r="Z57" s="66"/>
    </row>
    <row r="58" spans="1:26" ht="25.5" customHeight="1" x14ac:dyDescent="0.4">
      <c r="A58" s="251"/>
      <c r="B58" s="69"/>
      <c r="C58" s="70"/>
      <c r="D58" s="70"/>
      <c r="E58" s="66"/>
      <c r="F58" s="66"/>
      <c r="G58" s="66"/>
      <c r="H58" s="66"/>
      <c r="I58" s="66"/>
      <c r="J58" s="66"/>
      <c r="K58" s="66"/>
      <c r="L58" s="66"/>
      <c r="M58" s="66"/>
      <c r="N58" s="66"/>
      <c r="O58" s="66"/>
      <c r="P58" s="66"/>
      <c r="Q58" s="66"/>
      <c r="R58" s="66"/>
      <c r="S58" s="66"/>
      <c r="T58" s="66"/>
      <c r="U58" s="66"/>
      <c r="V58" s="66"/>
      <c r="W58" s="66"/>
      <c r="X58" s="66"/>
      <c r="Y58" s="66"/>
      <c r="Z58" s="66"/>
    </row>
    <row r="59" spans="1:26" ht="25.5" customHeight="1" x14ac:dyDescent="0.4">
      <c r="A59" s="251"/>
      <c r="B59" s="69"/>
      <c r="C59" s="70"/>
      <c r="D59" s="70"/>
      <c r="E59" s="66"/>
      <c r="F59" s="66"/>
      <c r="G59" s="66"/>
      <c r="H59" s="66"/>
      <c r="I59" s="66"/>
      <c r="J59" s="66"/>
      <c r="K59" s="66"/>
      <c r="L59" s="66"/>
      <c r="M59" s="66"/>
      <c r="N59" s="66"/>
      <c r="O59" s="66"/>
      <c r="P59" s="66"/>
      <c r="Q59" s="66"/>
      <c r="R59" s="66"/>
      <c r="S59" s="66"/>
      <c r="T59" s="66"/>
      <c r="U59" s="66"/>
      <c r="V59" s="66"/>
      <c r="W59" s="66"/>
      <c r="X59" s="66"/>
      <c r="Y59" s="66"/>
      <c r="Z59" s="66"/>
    </row>
    <row r="60" spans="1:26" ht="25.5" customHeight="1" x14ac:dyDescent="0.4">
      <c r="A60" s="251"/>
      <c r="B60" s="69"/>
      <c r="C60" s="70"/>
      <c r="D60" s="70"/>
      <c r="E60" s="66"/>
      <c r="F60" s="66"/>
      <c r="G60" s="66"/>
      <c r="H60" s="66"/>
      <c r="I60" s="66"/>
      <c r="J60" s="66"/>
      <c r="K60" s="66"/>
      <c r="L60" s="66"/>
      <c r="M60" s="66"/>
      <c r="N60" s="66"/>
      <c r="O60" s="66"/>
      <c r="P60" s="66"/>
      <c r="Q60" s="66"/>
      <c r="R60" s="66"/>
      <c r="S60" s="66"/>
      <c r="T60" s="66"/>
      <c r="U60" s="66"/>
      <c r="V60" s="66"/>
      <c r="W60" s="66"/>
      <c r="X60" s="66"/>
      <c r="Y60" s="66"/>
      <c r="Z60" s="66"/>
    </row>
    <row r="61" spans="1:26" ht="25.5" customHeight="1" x14ac:dyDescent="0.4">
      <c r="A61" s="251"/>
      <c r="B61" s="69"/>
      <c r="C61" s="70"/>
      <c r="D61" s="70"/>
      <c r="E61" s="66"/>
      <c r="F61" s="66"/>
      <c r="G61" s="66"/>
      <c r="H61" s="66"/>
      <c r="I61" s="66"/>
      <c r="J61" s="66"/>
      <c r="K61" s="66"/>
      <c r="L61" s="66"/>
      <c r="M61" s="66"/>
      <c r="N61" s="66"/>
      <c r="O61" s="66"/>
      <c r="P61" s="66"/>
      <c r="Q61" s="66"/>
      <c r="R61" s="66"/>
      <c r="S61" s="66"/>
      <c r="T61" s="66"/>
      <c r="U61" s="66"/>
      <c r="V61" s="66"/>
      <c r="W61" s="66"/>
      <c r="X61" s="66"/>
      <c r="Y61" s="66"/>
      <c r="Z61" s="66"/>
    </row>
    <row r="62" spans="1:26" ht="25.5" customHeight="1" x14ac:dyDescent="0.4">
      <c r="A62" s="251"/>
      <c r="B62" s="69"/>
      <c r="C62" s="70"/>
      <c r="D62" s="70"/>
      <c r="E62" s="66"/>
      <c r="F62" s="66"/>
      <c r="G62" s="66"/>
      <c r="H62" s="66"/>
      <c r="I62" s="66"/>
      <c r="J62" s="66"/>
      <c r="K62" s="66"/>
      <c r="L62" s="66"/>
      <c r="M62" s="66"/>
      <c r="N62" s="66"/>
      <c r="O62" s="66"/>
      <c r="P62" s="66"/>
      <c r="Q62" s="66"/>
      <c r="R62" s="66"/>
      <c r="S62" s="66"/>
      <c r="T62" s="66"/>
      <c r="U62" s="66"/>
      <c r="V62" s="66"/>
      <c r="W62" s="66"/>
      <c r="X62" s="66"/>
      <c r="Y62" s="66"/>
      <c r="Z62" s="66"/>
    </row>
    <row r="63" spans="1:26" ht="25.5" customHeight="1" x14ac:dyDescent="0.4">
      <c r="A63" s="251"/>
      <c r="B63" s="69"/>
      <c r="C63" s="70"/>
      <c r="D63" s="70"/>
      <c r="E63" s="66"/>
      <c r="F63" s="66"/>
      <c r="G63" s="66"/>
      <c r="H63" s="66"/>
      <c r="I63" s="66"/>
      <c r="J63" s="66"/>
      <c r="K63" s="66"/>
      <c r="L63" s="66"/>
      <c r="M63" s="66"/>
      <c r="N63" s="66"/>
      <c r="O63" s="66"/>
      <c r="P63" s="66"/>
      <c r="Q63" s="66"/>
      <c r="R63" s="66"/>
      <c r="S63" s="66"/>
      <c r="T63" s="66"/>
      <c r="U63" s="66"/>
      <c r="V63" s="66"/>
      <c r="W63" s="66"/>
      <c r="X63" s="66"/>
      <c r="Y63" s="66"/>
      <c r="Z63" s="66"/>
    </row>
    <row r="64" spans="1:26" ht="25.5" customHeight="1" x14ac:dyDescent="0.4">
      <c r="A64" s="251"/>
      <c r="B64" s="69"/>
      <c r="C64" s="70"/>
      <c r="D64" s="70"/>
      <c r="E64" s="66"/>
      <c r="F64" s="66"/>
      <c r="G64" s="66"/>
      <c r="H64" s="66"/>
      <c r="I64" s="66"/>
      <c r="J64" s="66"/>
      <c r="K64" s="66"/>
      <c r="L64" s="66"/>
      <c r="M64" s="66"/>
      <c r="N64" s="66"/>
      <c r="O64" s="66"/>
      <c r="P64" s="66"/>
      <c r="Q64" s="66"/>
      <c r="R64" s="66"/>
      <c r="S64" s="66"/>
      <c r="T64" s="66"/>
      <c r="U64" s="66"/>
      <c r="V64" s="66"/>
      <c r="W64" s="66"/>
      <c r="X64" s="66"/>
      <c r="Y64" s="66"/>
      <c r="Z64" s="66"/>
    </row>
    <row r="65" spans="1:26" ht="25.5" customHeight="1" x14ac:dyDescent="0.4">
      <c r="A65" s="251"/>
      <c r="B65" s="69"/>
      <c r="C65" s="70"/>
      <c r="D65" s="70"/>
      <c r="E65" s="66"/>
      <c r="F65" s="66"/>
      <c r="G65" s="66"/>
      <c r="H65" s="66"/>
      <c r="I65" s="66"/>
      <c r="J65" s="66"/>
      <c r="K65" s="66"/>
      <c r="L65" s="66"/>
      <c r="M65" s="66"/>
      <c r="N65" s="66"/>
      <c r="O65" s="66"/>
      <c r="P65" s="66"/>
      <c r="Q65" s="66"/>
      <c r="R65" s="66"/>
      <c r="S65" s="66"/>
      <c r="T65" s="66"/>
      <c r="U65" s="66"/>
      <c r="V65" s="66"/>
      <c r="W65" s="66"/>
      <c r="X65" s="66"/>
      <c r="Y65" s="66"/>
      <c r="Z65" s="66"/>
    </row>
    <row r="66" spans="1:26" ht="25.5" customHeight="1" x14ac:dyDescent="0.4">
      <c r="A66" s="251"/>
      <c r="B66" s="69"/>
      <c r="C66" s="70"/>
      <c r="D66" s="70"/>
      <c r="E66" s="66"/>
      <c r="F66" s="66"/>
      <c r="G66" s="66"/>
      <c r="H66" s="66"/>
      <c r="I66" s="66"/>
      <c r="J66" s="66"/>
      <c r="K66" s="66"/>
      <c r="L66" s="66"/>
      <c r="M66" s="66"/>
      <c r="N66" s="66"/>
      <c r="O66" s="66"/>
      <c r="P66" s="66"/>
      <c r="Q66" s="66"/>
      <c r="R66" s="66"/>
      <c r="S66" s="66"/>
      <c r="T66" s="66"/>
      <c r="U66" s="66"/>
      <c r="V66" s="66"/>
      <c r="W66" s="66"/>
      <c r="X66" s="66"/>
      <c r="Y66" s="66"/>
      <c r="Z66" s="66"/>
    </row>
    <row r="67" spans="1:26" ht="25.5" customHeight="1" x14ac:dyDescent="0.4">
      <c r="A67" s="251"/>
      <c r="B67" s="69"/>
      <c r="C67" s="70"/>
      <c r="D67" s="70"/>
      <c r="E67" s="66"/>
      <c r="F67" s="66"/>
      <c r="G67" s="66"/>
      <c r="H67" s="66"/>
      <c r="I67" s="66"/>
      <c r="J67" s="66"/>
      <c r="K67" s="66"/>
      <c r="L67" s="66"/>
      <c r="M67" s="66"/>
      <c r="N67" s="66"/>
      <c r="O67" s="66"/>
      <c r="P67" s="66"/>
      <c r="Q67" s="66"/>
      <c r="R67" s="66"/>
      <c r="S67" s="66"/>
      <c r="T67" s="66"/>
      <c r="U67" s="66"/>
      <c r="V67" s="66"/>
      <c r="W67" s="66"/>
      <c r="X67" s="66"/>
      <c r="Y67" s="66"/>
      <c r="Z67" s="66"/>
    </row>
    <row r="68" spans="1:26" ht="25.5" customHeight="1" x14ac:dyDescent="0.4">
      <c r="A68" s="251"/>
      <c r="B68" s="69"/>
      <c r="C68" s="70"/>
      <c r="D68" s="70"/>
      <c r="E68" s="66"/>
      <c r="F68" s="66"/>
      <c r="G68" s="66"/>
      <c r="H68" s="66"/>
      <c r="I68" s="66"/>
      <c r="J68" s="66"/>
      <c r="K68" s="66"/>
      <c r="L68" s="66"/>
      <c r="M68" s="66"/>
      <c r="N68" s="66"/>
      <c r="O68" s="66"/>
      <c r="P68" s="66"/>
      <c r="Q68" s="66"/>
      <c r="R68" s="66"/>
      <c r="S68" s="66"/>
      <c r="T68" s="66"/>
      <c r="U68" s="66"/>
      <c r="V68" s="66"/>
      <c r="W68" s="66"/>
      <c r="X68" s="66"/>
      <c r="Y68" s="66"/>
      <c r="Z68" s="66"/>
    </row>
    <row r="69" spans="1:26" ht="25.5" customHeight="1" x14ac:dyDescent="0.4">
      <c r="A69" s="251"/>
      <c r="B69" s="69"/>
      <c r="C69" s="70"/>
      <c r="D69" s="70"/>
      <c r="E69" s="66"/>
      <c r="F69" s="66"/>
      <c r="G69" s="66"/>
      <c r="H69" s="66"/>
      <c r="I69" s="66"/>
      <c r="J69" s="66"/>
      <c r="K69" s="66"/>
      <c r="L69" s="66"/>
      <c r="M69" s="66"/>
      <c r="N69" s="66"/>
      <c r="O69" s="66"/>
      <c r="P69" s="66"/>
      <c r="Q69" s="66"/>
      <c r="R69" s="66"/>
      <c r="S69" s="66"/>
      <c r="T69" s="66"/>
      <c r="U69" s="66"/>
      <c r="V69" s="66"/>
      <c r="W69" s="66"/>
      <c r="X69" s="66"/>
      <c r="Y69" s="66"/>
      <c r="Z69" s="66"/>
    </row>
    <row r="70" spans="1:26" ht="25.5" customHeight="1" x14ac:dyDescent="0.4">
      <c r="A70" s="251"/>
      <c r="B70" s="69"/>
      <c r="C70" s="70"/>
      <c r="D70" s="70"/>
      <c r="E70" s="66"/>
      <c r="F70" s="66"/>
      <c r="G70" s="66"/>
      <c r="H70" s="66"/>
      <c r="I70" s="66"/>
      <c r="J70" s="66"/>
      <c r="K70" s="66"/>
      <c r="L70" s="66"/>
      <c r="M70" s="66"/>
      <c r="N70" s="66"/>
      <c r="O70" s="66"/>
      <c r="P70" s="66"/>
      <c r="Q70" s="66"/>
      <c r="R70" s="66"/>
      <c r="S70" s="66"/>
      <c r="T70" s="66"/>
      <c r="U70" s="66"/>
      <c r="V70" s="66"/>
      <c r="W70" s="66"/>
      <c r="X70" s="66"/>
      <c r="Y70" s="66"/>
      <c r="Z70" s="66"/>
    </row>
    <row r="71" spans="1:26" ht="25.5" customHeight="1" x14ac:dyDescent="0.4">
      <c r="A71" s="251"/>
      <c r="B71" s="69"/>
      <c r="C71" s="70"/>
      <c r="D71" s="70"/>
      <c r="E71" s="66"/>
      <c r="F71" s="66"/>
      <c r="G71" s="66"/>
      <c r="H71" s="66"/>
      <c r="I71" s="66"/>
      <c r="J71" s="66"/>
      <c r="K71" s="66"/>
      <c r="L71" s="66"/>
      <c r="M71" s="66"/>
      <c r="N71" s="66"/>
      <c r="O71" s="66"/>
      <c r="P71" s="66"/>
      <c r="Q71" s="66"/>
      <c r="R71" s="66"/>
      <c r="S71" s="66"/>
      <c r="T71" s="66"/>
      <c r="U71" s="66"/>
      <c r="V71" s="66"/>
      <c r="W71" s="66"/>
      <c r="X71" s="66"/>
      <c r="Y71" s="66"/>
      <c r="Z71" s="66"/>
    </row>
    <row r="72" spans="1:26" ht="25.5" customHeight="1" x14ac:dyDescent="0.4">
      <c r="A72" s="251"/>
      <c r="B72" s="69"/>
      <c r="C72" s="70"/>
      <c r="D72" s="70"/>
      <c r="E72" s="66"/>
      <c r="F72" s="66"/>
      <c r="G72" s="66"/>
      <c r="H72" s="66"/>
      <c r="I72" s="66"/>
      <c r="J72" s="66"/>
      <c r="K72" s="66"/>
      <c r="L72" s="66"/>
      <c r="M72" s="66"/>
      <c r="N72" s="66"/>
      <c r="O72" s="66"/>
      <c r="P72" s="66"/>
      <c r="Q72" s="66"/>
      <c r="R72" s="66"/>
      <c r="S72" s="66"/>
      <c r="T72" s="66"/>
      <c r="U72" s="66"/>
      <c r="V72" s="66"/>
      <c r="W72" s="66"/>
      <c r="X72" s="66"/>
      <c r="Y72" s="66"/>
      <c r="Z72" s="66"/>
    </row>
    <row r="73" spans="1:26" ht="25.5" customHeight="1" x14ac:dyDescent="0.4">
      <c r="A73" s="251"/>
      <c r="B73" s="69"/>
      <c r="C73" s="70"/>
      <c r="D73" s="70"/>
      <c r="E73" s="66"/>
      <c r="F73" s="66"/>
      <c r="G73" s="66"/>
      <c r="H73" s="66"/>
      <c r="I73" s="66"/>
      <c r="J73" s="66"/>
      <c r="K73" s="66"/>
      <c r="L73" s="66"/>
      <c r="M73" s="66"/>
      <c r="N73" s="66"/>
      <c r="O73" s="66"/>
      <c r="P73" s="66"/>
      <c r="Q73" s="66"/>
      <c r="R73" s="66"/>
      <c r="S73" s="66"/>
      <c r="T73" s="66"/>
      <c r="U73" s="66"/>
      <c r="V73" s="66"/>
      <c r="W73" s="66"/>
      <c r="X73" s="66"/>
      <c r="Y73" s="66"/>
      <c r="Z73" s="66"/>
    </row>
    <row r="74" spans="1:26" ht="25.5" customHeight="1" x14ac:dyDescent="0.4">
      <c r="A74" s="251"/>
      <c r="B74" s="69"/>
      <c r="C74" s="70"/>
      <c r="D74" s="70"/>
      <c r="E74" s="66"/>
      <c r="F74" s="66"/>
      <c r="G74" s="66"/>
      <c r="H74" s="66"/>
      <c r="I74" s="66"/>
      <c r="J74" s="66"/>
      <c r="K74" s="66"/>
      <c r="L74" s="66"/>
      <c r="M74" s="66"/>
      <c r="N74" s="66"/>
      <c r="O74" s="66"/>
      <c r="P74" s="66"/>
      <c r="Q74" s="66"/>
      <c r="R74" s="66"/>
      <c r="S74" s="66"/>
      <c r="T74" s="66"/>
      <c r="U74" s="66"/>
      <c r="V74" s="66"/>
      <c r="W74" s="66"/>
      <c r="X74" s="66"/>
      <c r="Y74" s="66"/>
      <c r="Z74" s="66"/>
    </row>
    <row r="75" spans="1:26" ht="25.5" customHeight="1" x14ac:dyDescent="0.4">
      <c r="A75" s="251"/>
      <c r="B75" s="69"/>
      <c r="C75" s="70"/>
      <c r="D75" s="70"/>
      <c r="E75" s="66"/>
      <c r="F75" s="66"/>
      <c r="G75" s="66"/>
      <c r="H75" s="66"/>
      <c r="I75" s="66"/>
      <c r="J75" s="66"/>
      <c r="K75" s="66"/>
      <c r="L75" s="66"/>
      <c r="M75" s="66"/>
      <c r="N75" s="66"/>
      <c r="O75" s="66"/>
      <c r="P75" s="66"/>
      <c r="Q75" s="66"/>
      <c r="R75" s="66"/>
      <c r="S75" s="66"/>
      <c r="T75" s="66"/>
      <c r="U75" s="66"/>
      <c r="V75" s="66"/>
      <c r="W75" s="66"/>
      <c r="X75" s="66"/>
      <c r="Y75" s="66"/>
      <c r="Z75" s="66"/>
    </row>
    <row r="76" spans="1:26" ht="25.5" customHeight="1" x14ac:dyDescent="0.4">
      <c r="A76" s="251"/>
      <c r="B76" s="69"/>
      <c r="C76" s="70"/>
      <c r="D76" s="70"/>
      <c r="E76" s="66"/>
      <c r="F76" s="66"/>
      <c r="G76" s="66"/>
      <c r="H76" s="66"/>
      <c r="I76" s="66"/>
      <c r="J76" s="66"/>
      <c r="K76" s="66"/>
      <c r="L76" s="66"/>
      <c r="M76" s="66"/>
      <c r="N76" s="66"/>
      <c r="O76" s="66"/>
      <c r="P76" s="66"/>
      <c r="Q76" s="66"/>
      <c r="R76" s="66"/>
      <c r="S76" s="66"/>
      <c r="T76" s="66"/>
      <c r="U76" s="66"/>
      <c r="V76" s="66"/>
      <c r="W76" s="66"/>
      <c r="X76" s="66"/>
      <c r="Y76" s="66"/>
      <c r="Z76" s="66"/>
    </row>
    <row r="77" spans="1:26" ht="25.5" customHeight="1" x14ac:dyDescent="0.4">
      <c r="A77" s="251"/>
      <c r="B77" s="69"/>
      <c r="C77" s="70"/>
      <c r="D77" s="70"/>
      <c r="E77" s="66"/>
      <c r="F77" s="66"/>
      <c r="G77" s="66"/>
      <c r="H77" s="66"/>
      <c r="I77" s="66"/>
      <c r="J77" s="66"/>
      <c r="K77" s="66"/>
      <c r="L77" s="66"/>
      <c r="M77" s="66"/>
      <c r="N77" s="66"/>
      <c r="O77" s="66"/>
      <c r="P77" s="66"/>
      <c r="Q77" s="66"/>
      <c r="R77" s="66"/>
      <c r="S77" s="66"/>
      <c r="T77" s="66"/>
      <c r="U77" s="66"/>
      <c r="V77" s="66"/>
      <c r="W77" s="66"/>
      <c r="X77" s="66"/>
      <c r="Y77" s="66"/>
      <c r="Z77" s="66"/>
    </row>
    <row r="78" spans="1:26" ht="25.5" customHeight="1" x14ac:dyDescent="0.4">
      <c r="A78" s="251"/>
      <c r="B78" s="69"/>
      <c r="C78" s="70"/>
      <c r="D78" s="70"/>
      <c r="E78" s="66"/>
      <c r="F78" s="66"/>
      <c r="G78" s="66"/>
      <c r="H78" s="66"/>
      <c r="I78" s="66"/>
      <c r="J78" s="66"/>
      <c r="K78" s="66"/>
      <c r="L78" s="66"/>
      <c r="M78" s="66"/>
      <c r="N78" s="66"/>
      <c r="O78" s="66"/>
      <c r="P78" s="66"/>
      <c r="Q78" s="66"/>
      <c r="R78" s="66"/>
      <c r="S78" s="66"/>
      <c r="T78" s="66"/>
      <c r="U78" s="66"/>
      <c r="V78" s="66"/>
      <c r="W78" s="66"/>
      <c r="X78" s="66"/>
      <c r="Y78" s="66"/>
      <c r="Z78" s="66"/>
    </row>
    <row r="79" spans="1:26" ht="25.5" customHeight="1" x14ac:dyDescent="0.4">
      <c r="A79" s="251"/>
      <c r="B79" s="69"/>
      <c r="C79" s="70"/>
      <c r="D79" s="70"/>
      <c r="E79" s="66"/>
      <c r="F79" s="66"/>
      <c r="G79" s="66"/>
      <c r="H79" s="66"/>
      <c r="I79" s="66"/>
      <c r="J79" s="66"/>
      <c r="K79" s="66"/>
      <c r="L79" s="66"/>
      <c r="M79" s="66"/>
      <c r="N79" s="66"/>
      <c r="O79" s="66"/>
      <c r="P79" s="66"/>
      <c r="Q79" s="66"/>
      <c r="R79" s="66"/>
      <c r="S79" s="66"/>
      <c r="T79" s="66"/>
      <c r="U79" s="66"/>
      <c r="V79" s="66"/>
      <c r="W79" s="66"/>
      <c r="X79" s="66"/>
      <c r="Y79" s="66"/>
      <c r="Z79" s="66"/>
    </row>
    <row r="80" spans="1:26" ht="25.5" customHeight="1" x14ac:dyDescent="0.4">
      <c r="A80" s="251"/>
      <c r="B80" s="69"/>
      <c r="C80" s="70"/>
      <c r="D80" s="70"/>
      <c r="E80" s="66"/>
      <c r="F80" s="66"/>
      <c r="G80" s="66"/>
      <c r="H80" s="66"/>
      <c r="I80" s="66"/>
      <c r="J80" s="66"/>
      <c r="K80" s="66"/>
      <c r="L80" s="66"/>
      <c r="M80" s="66"/>
      <c r="N80" s="66"/>
      <c r="O80" s="66"/>
      <c r="P80" s="66"/>
      <c r="Q80" s="66"/>
      <c r="R80" s="66"/>
      <c r="S80" s="66"/>
      <c r="T80" s="66"/>
      <c r="U80" s="66"/>
      <c r="V80" s="66"/>
      <c r="W80" s="66"/>
      <c r="X80" s="66"/>
      <c r="Y80" s="66"/>
      <c r="Z80" s="66"/>
    </row>
    <row r="81" spans="1:26" ht="25.5" customHeight="1" x14ac:dyDescent="0.4">
      <c r="A81" s="251"/>
      <c r="B81" s="69"/>
      <c r="C81" s="70"/>
      <c r="D81" s="70"/>
      <c r="E81" s="66"/>
      <c r="F81" s="66"/>
      <c r="G81" s="66"/>
      <c r="H81" s="66"/>
      <c r="I81" s="66"/>
      <c r="J81" s="66"/>
      <c r="K81" s="66"/>
      <c r="L81" s="66"/>
      <c r="M81" s="66"/>
      <c r="N81" s="66"/>
      <c r="O81" s="66"/>
      <c r="P81" s="66"/>
      <c r="Q81" s="66"/>
      <c r="R81" s="66"/>
      <c r="S81" s="66"/>
      <c r="T81" s="66"/>
      <c r="U81" s="66"/>
      <c r="V81" s="66"/>
      <c r="W81" s="66"/>
      <c r="X81" s="66"/>
      <c r="Y81" s="66"/>
      <c r="Z81" s="66"/>
    </row>
    <row r="82" spans="1:26" ht="25.5" customHeight="1" x14ac:dyDescent="0.4">
      <c r="A82" s="251"/>
      <c r="B82" s="69"/>
      <c r="C82" s="70"/>
      <c r="D82" s="70"/>
      <c r="E82" s="66"/>
      <c r="F82" s="66"/>
      <c r="G82" s="66"/>
      <c r="H82" s="66"/>
      <c r="I82" s="66"/>
      <c r="J82" s="66"/>
      <c r="K82" s="66"/>
      <c r="L82" s="66"/>
      <c r="M82" s="66"/>
      <c r="N82" s="66"/>
      <c r="O82" s="66"/>
      <c r="P82" s="66"/>
      <c r="Q82" s="66"/>
      <c r="R82" s="66"/>
      <c r="S82" s="66"/>
      <c r="T82" s="66"/>
      <c r="U82" s="66"/>
      <c r="V82" s="66"/>
      <c r="W82" s="66"/>
      <c r="X82" s="66"/>
      <c r="Y82" s="66"/>
      <c r="Z82" s="66"/>
    </row>
    <row r="83" spans="1:26" ht="25.5" customHeight="1" x14ac:dyDescent="0.4">
      <c r="A83" s="251"/>
      <c r="B83" s="69"/>
      <c r="C83" s="70"/>
      <c r="D83" s="70"/>
      <c r="E83" s="66"/>
      <c r="F83" s="66"/>
      <c r="G83" s="66"/>
      <c r="H83" s="66"/>
      <c r="I83" s="66"/>
      <c r="J83" s="66"/>
      <c r="K83" s="66"/>
      <c r="L83" s="66"/>
      <c r="M83" s="66"/>
      <c r="N83" s="66"/>
      <c r="O83" s="66"/>
      <c r="P83" s="66"/>
      <c r="Q83" s="66"/>
      <c r="R83" s="66"/>
      <c r="S83" s="66"/>
      <c r="T83" s="66"/>
      <c r="U83" s="66"/>
      <c r="V83" s="66"/>
      <c r="W83" s="66"/>
      <c r="X83" s="66"/>
      <c r="Y83" s="66"/>
      <c r="Z83" s="66"/>
    </row>
    <row r="84" spans="1:26" ht="25.5" customHeight="1" x14ac:dyDescent="0.4">
      <c r="A84" s="251"/>
      <c r="B84" s="69"/>
      <c r="C84" s="70"/>
      <c r="D84" s="70"/>
      <c r="E84" s="66"/>
      <c r="F84" s="66"/>
      <c r="G84" s="66"/>
      <c r="H84" s="66"/>
      <c r="I84" s="66"/>
      <c r="J84" s="66"/>
      <c r="K84" s="66"/>
      <c r="L84" s="66"/>
      <c r="M84" s="66"/>
      <c r="N84" s="66"/>
      <c r="O84" s="66"/>
      <c r="P84" s="66"/>
      <c r="Q84" s="66"/>
      <c r="R84" s="66"/>
      <c r="S84" s="66"/>
      <c r="T84" s="66"/>
      <c r="U84" s="66"/>
      <c r="V84" s="66"/>
      <c r="W84" s="66"/>
      <c r="X84" s="66"/>
      <c r="Y84" s="66"/>
      <c r="Z84" s="66"/>
    </row>
    <row r="85" spans="1:26" ht="25.5" customHeight="1" x14ac:dyDescent="0.4">
      <c r="A85" s="251"/>
      <c r="B85" s="69"/>
      <c r="C85" s="70"/>
      <c r="D85" s="70"/>
      <c r="E85" s="66"/>
      <c r="F85" s="66"/>
      <c r="G85" s="66"/>
      <c r="H85" s="66"/>
      <c r="I85" s="66"/>
      <c r="J85" s="66"/>
      <c r="K85" s="66"/>
      <c r="L85" s="66"/>
      <c r="M85" s="66"/>
      <c r="N85" s="66"/>
      <c r="O85" s="66"/>
      <c r="P85" s="66"/>
      <c r="Q85" s="66"/>
      <c r="R85" s="66"/>
      <c r="S85" s="66"/>
      <c r="T85" s="66"/>
      <c r="U85" s="66"/>
      <c r="V85" s="66"/>
      <c r="W85" s="66"/>
      <c r="X85" s="66"/>
      <c r="Y85" s="66"/>
      <c r="Z85" s="66"/>
    </row>
    <row r="86" spans="1:26" ht="25.5" customHeight="1" x14ac:dyDescent="0.4">
      <c r="A86" s="251"/>
      <c r="B86" s="69"/>
      <c r="C86" s="70"/>
      <c r="D86" s="70"/>
      <c r="E86" s="66"/>
      <c r="F86" s="66"/>
      <c r="G86" s="66"/>
      <c r="H86" s="66"/>
      <c r="I86" s="66"/>
      <c r="J86" s="66"/>
      <c r="K86" s="66"/>
      <c r="L86" s="66"/>
      <c r="M86" s="66"/>
      <c r="N86" s="66"/>
      <c r="O86" s="66"/>
      <c r="P86" s="66"/>
      <c r="Q86" s="66"/>
      <c r="R86" s="66"/>
      <c r="S86" s="66"/>
      <c r="T86" s="66"/>
      <c r="U86" s="66"/>
      <c r="V86" s="66"/>
      <c r="W86" s="66"/>
      <c r="X86" s="66"/>
      <c r="Y86" s="66"/>
      <c r="Z86" s="66"/>
    </row>
    <row r="87" spans="1:26" ht="25.5" customHeight="1" x14ac:dyDescent="0.4">
      <c r="A87" s="251"/>
      <c r="B87" s="69"/>
      <c r="C87" s="70"/>
      <c r="D87" s="70"/>
      <c r="E87" s="66"/>
      <c r="F87" s="66"/>
      <c r="G87" s="66"/>
      <c r="H87" s="66"/>
      <c r="I87" s="66"/>
      <c r="J87" s="66"/>
      <c r="K87" s="66"/>
      <c r="L87" s="66"/>
      <c r="M87" s="66"/>
      <c r="N87" s="66"/>
      <c r="O87" s="66"/>
      <c r="P87" s="66"/>
      <c r="Q87" s="66"/>
      <c r="R87" s="66"/>
      <c r="S87" s="66"/>
      <c r="T87" s="66"/>
      <c r="U87" s="66"/>
      <c r="V87" s="66"/>
      <c r="W87" s="66"/>
      <c r="X87" s="66"/>
      <c r="Y87" s="66"/>
      <c r="Z87" s="66"/>
    </row>
    <row r="88" spans="1:26" ht="25.5" customHeight="1" x14ac:dyDescent="0.4">
      <c r="A88" s="251"/>
      <c r="B88" s="69"/>
      <c r="C88" s="70"/>
      <c r="D88" s="70"/>
      <c r="E88" s="66"/>
      <c r="F88" s="66"/>
      <c r="G88" s="66"/>
      <c r="H88" s="66"/>
      <c r="I88" s="66"/>
      <c r="J88" s="66"/>
      <c r="K88" s="66"/>
      <c r="L88" s="66"/>
      <c r="M88" s="66"/>
      <c r="N88" s="66"/>
      <c r="O88" s="66"/>
      <c r="P88" s="66"/>
      <c r="Q88" s="66"/>
      <c r="R88" s="66"/>
      <c r="S88" s="66"/>
      <c r="T88" s="66"/>
      <c r="U88" s="66"/>
      <c r="V88" s="66"/>
      <c r="W88" s="66"/>
      <c r="X88" s="66"/>
      <c r="Y88" s="66"/>
      <c r="Z88" s="66"/>
    </row>
    <row r="89" spans="1:26" ht="25.5" customHeight="1" x14ac:dyDescent="0.4">
      <c r="A89" s="251"/>
      <c r="B89" s="69"/>
      <c r="C89" s="70"/>
      <c r="D89" s="70"/>
      <c r="E89" s="66"/>
      <c r="F89" s="66"/>
      <c r="G89" s="66"/>
      <c r="H89" s="66"/>
      <c r="I89" s="66"/>
      <c r="J89" s="66"/>
      <c r="K89" s="66"/>
      <c r="L89" s="66"/>
      <c r="M89" s="66"/>
      <c r="N89" s="66"/>
      <c r="O89" s="66"/>
      <c r="P89" s="66"/>
      <c r="Q89" s="66"/>
      <c r="R89" s="66"/>
      <c r="S89" s="66"/>
      <c r="T89" s="66"/>
      <c r="U89" s="66"/>
      <c r="V89" s="66"/>
      <c r="W89" s="66"/>
      <c r="X89" s="66"/>
      <c r="Y89" s="66"/>
      <c r="Z89" s="66"/>
    </row>
    <row r="90" spans="1:26" ht="25.5" customHeight="1" x14ac:dyDescent="0.4">
      <c r="A90" s="251"/>
      <c r="B90" s="69"/>
      <c r="C90" s="70"/>
      <c r="D90" s="70"/>
      <c r="E90" s="66"/>
      <c r="F90" s="66"/>
      <c r="G90" s="66"/>
      <c r="H90" s="66"/>
      <c r="I90" s="66"/>
      <c r="J90" s="66"/>
      <c r="K90" s="66"/>
      <c r="L90" s="66"/>
      <c r="M90" s="66"/>
      <c r="N90" s="66"/>
      <c r="O90" s="66"/>
      <c r="P90" s="66"/>
      <c r="Q90" s="66"/>
      <c r="R90" s="66"/>
      <c r="S90" s="66"/>
      <c r="T90" s="66"/>
      <c r="U90" s="66"/>
      <c r="V90" s="66"/>
      <c r="W90" s="66"/>
      <c r="X90" s="66"/>
      <c r="Y90" s="66"/>
      <c r="Z90" s="66"/>
    </row>
    <row r="91" spans="1:26" ht="25.5" customHeight="1" x14ac:dyDescent="0.4">
      <c r="A91" s="251"/>
      <c r="B91" s="69"/>
      <c r="C91" s="70"/>
      <c r="D91" s="70"/>
      <c r="E91" s="66"/>
      <c r="F91" s="66"/>
      <c r="G91" s="66"/>
      <c r="H91" s="66"/>
      <c r="I91" s="66"/>
      <c r="J91" s="66"/>
      <c r="K91" s="66"/>
      <c r="L91" s="66"/>
      <c r="M91" s="66"/>
      <c r="N91" s="66"/>
      <c r="O91" s="66"/>
      <c r="P91" s="66"/>
      <c r="Q91" s="66"/>
      <c r="R91" s="66"/>
      <c r="S91" s="66"/>
      <c r="T91" s="66"/>
      <c r="U91" s="66"/>
      <c r="V91" s="66"/>
      <c r="W91" s="66"/>
      <c r="X91" s="66"/>
      <c r="Y91" s="66"/>
      <c r="Z91" s="66"/>
    </row>
    <row r="92" spans="1:26" ht="25.5" customHeight="1" x14ac:dyDescent="0.4">
      <c r="A92" s="251"/>
      <c r="B92" s="69"/>
      <c r="C92" s="70"/>
      <c r="D92" s="70"/>
      <c r="E92" s="66"/>
      <c r="F92" s="66"/>
      <c r="G92" s="66"/>
      <c r="H92" s="66"/>
      <c r="I92" s="66"/>
      <c r="J92" s="66"/>
      <c r="K92" s="66"/>
      <c r="L92" s="66"/>
      <c r="M92" s="66"/>
      <c r="N92" s="66"/>
      <c r="O92" s="66"/>
      <c r="P92" s="66"/>
      <c r="Q92" s="66"/>
      <c r="R92" s="66"/>
      <c r="S92" s="66"/>
      <c r="T92" s="66"/>
      <c r="U92" s="66"/>
      <c r="V92" s="66"/>
      <c r="W92" s="66"/>
      <c r="X92" s="66"/>
      <c r="Y92" s="66"/>
      <c r="Z92" s="66"/>
    </row>
    <row r="93" spans="1:26" ht="25.5" customHeight="1" x14ac:dyDescent="0.4">
      <c r="A93" s="251"/>
      <c r="B93" s="69"/>
      <c r="C93" s="70"/>
      <c r="D93" s="70"/>
      <c r="E93" s="66"/>
      <c r="F93" s="66"/>
      <c r="G93" s="66"/>
      <c r="H93" s="66"/>
      <c r="I93" s="66"/>
      <c r="J93" s="66"/>
      <c r="K93" s="66"/>
      <c r="L93" s="66"/>
      <c r="M93" s="66"/>
      <c r="N93" s="66"/>
      <c r="O93" s="66"/>
      <c r="P93" s="66"/>
      <c r="Q93" s="66"/>
      <c r="R93" s="66"/>
      <c r="S93" s="66"/>
      <c r="T93" s="66"/>
      <c r="U93" s="66"/>
      <c r="V93" s="66"/>
      <c r="W93" s="66"/>
      <c r="X93" s="66"/>
      <c r="Y93" s="66"/>
      <c r="Z93" s="66"/>
    </row>
    <row r="94" spans="1:26" ht="25.5" customHeight="1" x14ac:dyDescent="0.4">
      <c r="A94" s="251"/>
      <c r="B94" s="69"/>
      <c r="C94" s="70"/>
      <c r="D94" s="70"/>
      <c r="E94" s="66"/>
      <c r="F94" s="66"/>
      <c r="G94" s="66"/>
      <c r="H94" s="66"/>
      <c r="I94" s="66"/>
      <c r="J94" s="66"/>
      <c r="K94" s="66"/>
      <c r="L94" s="66"/>
      <c r="M94" s="66"/>
      <c r="N94" s="66"/>
      <c r="O94" s="66"/>
      <c r="P94" s="66"/>
      <c r="Q94" s="66"/>
      <c r="R94" s="66"/>
      <c r="S94" s="66"/>
      <c r="T94" s="66"/>
      <c r="U94" s="66"/>
      <c r="V94" s="66"/>
      <c r="W94" s="66"/>
      <c r="X94" s="66"/>
      <c r="Y94" s="66"/>
      <c r="Z94" s="66"/>
    </row>
    <row r="95" spans="1:26" ht="25.5" customHeight="1" x14ac:dyDescent="0.4">
      <c r="A95" s="251"/>
      <c r="B95" s="69"/>
      <c r="C95" s="70"/>
      <c r="D95" s="70"/>
      <c r="E95" s="66"/>
      <c r="F95" s="66"/>
      <c r="G95" s="66"/>
      <c r="H95" s="66"/>
      <c r="I95" s="66"/>
      <c r="J95" s="66"/>
      <c r="K95" s="66"/>
      <c r="L95" s="66"/>
      <c r="M95" s="66"/>
      <c r="N95" s="66"/>
      <c r="O95" s="66"/>
      <c r="P95" s="66"/>
      <c r="Q95" s="66"/>
      <c r="R95" s="66"/>
      <c r="S95" s="66"/>
      <c r="T95" s="66"/>
      <c r="U95" s="66"/>
      <c r="V95" s="66"/>
      <c r="W95" s="66"/>
      <c r="X95" s="66"/>
      <c r="Y95" s="66"/>
      <c r="Z95" s="66"/>
    </row>
    <row r="96" spans="1:26" ht="25.5" customHeight="1" x14ac:dyDescent="0.4">
      <c r="A96" s="251"/>
      <c r="B96" s="69"/>
      <c r="C96" s="70"/>
      <c r="D96" s="70"/>
      <c r="E96" s="66"/>
      <c r="F96" s="66"/>
      <c r="G96" s="66"/>
      <c r="H96" s="66"/>
      <c r="I96" s="66"/>
      <c r="J96" s="66"/>
      <c r="K96" s="66"/>
      <c r="L96" s="66"/>
      <c r="M96" s="66"/>
      <c r="N96" s="66"/>
      <c r="O96" s="66"/>
      <c r="P96" s="66"/>
      <c r="Q96" s="66"/>
      <c r="R96" s="66"/>
      <c r="S96" s="66"/>
      <c r="T96" s="66"/>
      <c r="U96" s="66"/>
      <c r="V96" s="66"/>
      <c r="W96" s="66"/>
      <c r="X96" s="66"/>
      <c r="Y96" s="66"/>
      <c r="Z96" s="66"/>
    </row>
    <row r="97" spans="1:26" ht="25.5" customHeight="1" x14ac:dyDescent="0.4">
      <c r="A97" s="251"/>
      <c r="B97" s="69"/>
      <c r="C97" s="70"/>
      <c r="D97" s="70"/>
      <c r="E97" s="66"/>
      <c r="F97" s="66"/>
      <c r="G97" s="66"/>
      <c r="H97" s="66"/>
      <c r="I97" s="66"/>
      <c r="J97" s="66"/>
      <c r="K97" s="66"/>
      <c r="L97" s="66"/>
      <c r="M97" s="66"/>
      <c r="N97" s="66"/>
      <c r="O97" s="66"/>
      <c r="P97" s="66"/>
      <c r="Q97" s="66"/>
      <c r="R97" s="66"/>
      <c r="S97" s="66"/>
      <c r="T97" s="66"/>
      <c r="U97" s="66"/>
      <c r="V97" s="66"/>
      <c r="W97" s="66"/>
      <c r="X97" s="66"/>
      <c r="Y97" s="66"/>
      <c r="Z97" s="66"/>
    </row>
    <row r="98" spans="1:26" ht="25.5" customHeight="1" x14ac:dyDescent="0.4">
      <c r="A98" s="251"/>
      <c r="B98" s="69"/>
      <c r="C98" s="70"/>
      <c r="D98" s="70"/>
      <c r="E98" s="66"/>
      <c r="F98" s="66"/>
      <c r="G98" s="66"/>
      <c r="H98" s="66"/>
      <c r="I98" s="66"/>
      <c r="J98" s="66"/>
      <c r="K98" s="66"/>
      <c r="L98" s="66"/>
      <c r="M98" s="66"/>
      <c r="N98" s="66"/>
      <c r="O98" s="66"/>
      <c r="P98" s="66"/>
      <c r="Q98" s="66"/>
      <c r="R98" s="66"/>
      <c r="S98" s="66"/>
      <c r="T98" s="66"/>
      <c r="U98" s="66"/>
      <c r="V98" s="66"/>
      <c r="W98" s="66"/>
      <c r="X98" s="66"/>
      <c r="Y98" s="66"/>
      <c r="Z98" s="66"/>
    </row>
    <row r="99" spans="1:26" ht="25.5" customHeight="1" x14ac:dyDescent="0.4">
      <c r="A99" s="251"/>
      <c r="B99" s="69"/>
      <c r="C99" s="70"/>
      <c r="D99" s="70"/>
      <c r="E99" s="66"/>
      <c r="F99" s="66"/>
      <c r="G99" s="66"/>
      <c r="H99" s="66"/>
      <c r="I99" s="66"/>
      <c r="J99" s="66"/>
      <c r="K99" s="66"/>
      <c r="L99" s="66"/>
      <c r="M99" s="66"/>
      <c r="N99" s="66"/>
      <c r="O99" s="66"/>
      <c r="P99" s="66"/>
      <c r="Q99" s="66"/>
      <c r="R99" s="66"/>
      <c r="S99" s="66"/>
      <c r="T99" s="66"/>
      <c r="U99" s="66"/>
      <c r="V99" s="66"/>
      <c r="W99" s="66"/>
      <c r="X99" s="66"/>
      <c r="Y99" s="66"/>
      <c r="Z99" s="66"/>
    </row>
    <row r="100" spans="1:26" ht="25.5" customHeight="1" x14ac:dyDescent="0.4">
      <c r="A100" s="251"/>
      <c r="B100" s="69"/>
      <c r="C100" s="70"/>
      <c r="D100" s="70"/>
      <c r="E100" s="66"/>
      <c r="F100" s="66"/>
      <c r="G100" s="66"/>
      <c r="H100" s="66"/>
      <c r="I100" s="66"/>
      <c r="J100" s="66"/>
      <c r="K100" s="66"/>
      <c r="L100" s="66"/>
      <c r="M100" s="66"/>
      <c r="N100" s="66"/>
      <c r="O100" s="66"/>
      <c r="P100" s="66"/>
      <c r="Q100" s="66"/>
      <c r="R100" s="66"/>
      <c r="S100" s="66"/>
      <c r="T100" s="66"/>
      <c r="U100" s="66"/>
      <c r="V100" s="66"/>
      <c r="W100" s="66"/>
      <c r="X100" s="66"/>
      <c r="Y100" s="66"/>
      <c r="Z100" s="66"/>
    </row>
    <row r="101" spans="1:26" ht="25.5" customHeight="1" x14ac:dyDescent="0.4">
      <c r="A101" s="251"/>
      <c r="B101" s="69"/>
      <c r="C101" s="70"/>
      <c r="D101" s="70"/>
      <c r="E101" s="66"/>
      <c r="F101" s="66"/>
      <c r="G101" s="66"/>
      <c r="H101" s="66"/>
      <c r="I101" s="66"/>
      <c r="J101" s="66"/>
      <c r="K101" s="66"/>
      <c r="L101" s="66"/>
      <c r="M101" s="66"/>
      <c r="N101" s="66"/>
      <c r="O101" s="66"/>
      <c r="P101" s="66"/>
      <c r="Q101" s="66"/>
      <c r="R101" s="66"/>
      <c r="S101" s="66"/>
      <c r="T101" s="66"/>
      <c r="U101" s="66"/>
      <c r="V101" s="66"/>
      <c r="W101" s="66"/>
      <c r="X101" s="66"/>
      <c r="Y101" s="66"/>
      <c r="Z101" s="66"/>
    </row>
    <row r="102" spans="1:26" ht="25.5" customHeight="1" x14ac:dyDescent="0.4">
      <c r="A102" s="251"/>
      <c r="B102" s="69"/>
      <c r="C102" s="70"/>
      <c r="D102" s="70"/>
      <c r="E102" s="66"/>
      <c r="F102" s="66"/>
      <c r="G102" s="66"/>
      <c r="H102" s="66"/>
      <c r="I102" s="66"/>
      <c r="J102" s="66"/>
      <c r="K102" s="66"/>
      <c r="L102" s="66"/>
      <c r="M102" s="66"/>
      <c r="N102" s="66"/>
      <c r="O102" s="66"/>
      <c r="P102" s="66"/>
      <c r="Q102" s="66"/>
      <c r="R102" s="66"/>
      <c r="S102" s="66"/>
      <c r="T102" s="66"/>
      <c r="U102" s="66"/>
      <c r="V102" s="66"/>
      <c r="W102" s="66"/>
      <c r="X102" s="66"/>
      <c r="Y102" s="66"/>
      <c r="Z102" s="66"/>
    </row>
    <row r="103" spans="1:26" ht="25.5" customHeight="1" x14ac:dyDescent="0.4">
      <c r="A103" s="251"/>
      <c r="B103" s="69"/>
      <c r="C103" s="70"/>
      <c r="D103" s="70"/>
      <c r="E103" s="66"/>
      <c r="F103" s="66"/>
      <c r="G103" s="66"/>
      <c r="H103" s="66"/>
      <c r="I103" s="66"/>
      <c r="J103" s="66"/>
      <c r="K103" s="66"/>
      <c r="L103" s="66"/>
      <c r="M103" s="66"/>
      <c r="N103" s="66"/>
      <c r="O103" s="66"/>
      <c r="P103" s="66"/>
      <c r="Q103" s="66"/>
      <c r="R103" s="66"/>
      <c r="S103" s="66"/>
      <c r="T103" s="66"/>
      <c r="U103" s="66"/>
      <c r="V103" s="66"/>
      <c r="W103" s="66"/>
      <c r="X103" s="66"/>
      <c r="Y103" s="66"/>
      <c r="Z103" s="66"/>
    </row>
    <row r="104" spans="1:26" ht="25.5" customHeight="1" x14ac:dyDescent="0.4">
      <c r="A104" s="251"/>
      <c r="B104" s="69"/>
      <c r="C104" s="70"/>
      <c r="D104" s="70"/>
      <c r="E104" s="66"/>
      <c r="F104" s="66"/>
      <c r="G104" s="66"/>
      <c r="H104" s="66"/>
      <c r="I104" s="66"/>
      <c r="J104" s="66"/>
      <c r="K104" s="66"/>
      <c r="L104" s="66"/>
      <c r="M104" s="66"/>
      <c r="N104" s="66"/>
      <c r="O104" s="66"/>
      <c r="P104" s="66"/>
      <c r="Q104" s="66"/>
      <c r="R104" s="66"/>
      <c r="S104" s="66"/>
      <c r="T104" s="66"/>
      <c r="U104" s="66"/>
      <c r="V104" s="66"/>
      <c r="W104" s="66"/>
      <c r="X104" s="66"/>
      <c r="Y104" s="66"/>
      <c r="Z104" s="66"/>
    </row>
    <row r="105" spans="1:26" ht="25.5" customHeight="1" x14ac:dyDescent="0.4">
      <c r="A105" s="251"/>
      <c r="B105" s="69"/>
      <c r="C105" s="70"/>
      <c r="D105" s="70"/>
      <c r="E105" s="66"/>
      <c r="F105" s="66"/>
      <c r="G105" s="66"/>
      <c r="H105" s="66"/>
      <c r="I105" s="66"/>
      <c r="J105" s="66"/>
      <c r="K105" s="66"/>
      <c r="L105" s="66"/>
      <c r="M105" s="66"/>
      <c r="N105" s="66"/>
      <c r="O105" s="66"/>
      <c r="P105" s="66"/>
      <c r="Q105" s="66"/>
      <c r="R105" s="66"/>
      <c r="S105" s="66"/>
      <c r="T105" s="66"/>
      <c r="U105" s="66"/>
      <c r="V105" s="66"/>
      <c r="W105" s="66"/>
      <c r="X105" s="66"/>
      <c r="Y105" s="66"/>
      <c r="Z105" s="66"/>
    </row>
    <row r="106" spans="1:26" ht="25.5" customHeight="1" x14ac:dyDescent="0.4">
      <c r="A106" s="251"/>
      <c r="B106" s="69"/>
      <c r="C106" s="70"/>
      <c r="D106" s="70"/>
      <c r="E106" s="66"/>
      <c r="F106" s="66"/>
      <c r="G106" s="66"/>
      <c r="H106" s="66"/>
      <c r="I106" s="66"/>
      <c r="J106" s="66"/>
      <c r="K106" s="66"/>
      <c r="L106" s="66"/>
      <c r="M106" s="66"/>
      <c r="N106" s="66"/>
      <c r="O106" s="66"/>
      <c r="P106" s="66"/>
      <c r="Q106" s="66"/>
      <c r="R106" s="66"/>
      <c r="S106" s="66"/>
      <c r="T106" s="66"/>
      <c r="U106" s="66"/>
      <c r="V106" s="66"/>
      <c r="W106" s="66"/>
      <c r="X106" s="66"/>
      <c r="Y106" s="66"/>
      <c r="Z106" s="66"/>
    </row>
    <row r="107" spans="1:26" ht="25.5" customHeight="1" x14ac:dyDescent="0.4">
      <c r="A107" s="251"/>
      <c r="B107" s="69"/>
      <c r="C107" s="70"/>
      <c r="D107" s="70"/>
      <c r="E107" s="66"/>
      <c r="F107" s="66"/>
      <c r="G107" s="66"/>
      <c r="H107" s="66"/>
      <c r="I107" s="66"/>
      <c r="J107" s="66"/>
      <c r="K107" s="66"/>
      <c r="L107" s="66"/>
      <c r="M107" s="66"/>
      <c r="N107" s="66"/>
      <c r="O107" s="66"/>
      <c r="P107" s="66"/>
      <c r="Q107" s="66"/>
      <c r="R107" s="66"/>
      <c r="S107" s="66"/>
      <c r="T107" s="66"/>
      <c r="U107" s="66"/>
      <c r="V107" s="66"/>
      <c r="W107" s="66"/>
      <c r="X107" s="66"/>
      <c r="Y107" s="66"/>
      <c r="Z107" s="66"/>
    </row>
    <row r="108" spans="1:26" ht="25.5" customHeight="1" x14ac:dyDescent="0.4">
      <c r="A108" s="251"/>
      <c r="B108" s="69"/>
      <c r="C108" s="70"/>
      <c r="D108" s="70"/>
      <c r="E108" s="66"/>
      <c r="F108" s="66"/>
      <c r="G108" s="66"/>
      <c r="H108" s="66"/>
      <c r="I108" s="66"/>
      <c r="J108" s="66"/>
      <c r="K108" s="66"/>
      <c r="L108" s="66"/>
      <c r="M108" s="66"/>
      <c r="N108" s="66"/>
      <c r="O108" s="66"/>
      <c r="P108" s="66"/>
      <c r="Q108" s="66"/>
      <c r="R108" s="66"/>
      <c r="S108" s="66"/>
      <c r="T108" s="66"/>
      <c r="U108" s="66"/>
      <c r="V108" s="66"/>
      <c r="W108" s="66"/>
      <c r="X108" s="66"/>
      <c r="Y108" s="66"/>
      <c r="Z108" s="66"/>
    </row>
    <row r="109" spans="1:26" ht="25.5" customHeight="1" x14ac:dyDescent="0.4">
      <c r="A109" s="251"/>
      <c r="B109" s="69"/>
      <c r="C109" s="70"/>
      <c r="D109" s="70"/>
      <c r="E109" s="66"/>
      <c r="F109" s="66"/>
      <c r="G109" s="66"/>
      <c r="H109" s="66"/>
      <c r="I109" s="66"/>
      <c r="J109" s="66"/>
      <c r="K109" s="66"/>
      <c r="L109" s="66"/>
      <c r="M109" s="66"/>
      <c r="N109" s="66"/>
      <c r="O109" s="66"/>
      <c r="P109" s="66"/>
      <c r="Q109" s="66"/>
      <c r="R109" s="66"/>
      <c r="S109" s="66"/>
      <c r="T109" s="66"/>
      <c r="U109" s="66"/>
      <c r="V109" s="66"/>
      <c r="W109" s="66"/>
      <c r="X109" s="66"/>
      <c r="Y109" s="66"/>
      <c r="Z109" s="66"/>
    </row>
    <row r="110" spans="1:26" ht="25.5" customHeight="1" x14ac:dyDescent="0.4">
      <c r="A110" s="251"/>
      <c r="B110" s="69"/>
      <c r="C110" s="70"/>
      <c r="D110" s="70"/>
      <c r="E110" s="66"/>
      <c r="F110" s="66"/>
      <c r="G110" s="66"/>
      <c r="H110" s="66"/>
      <c r="I110" s="66"/>
      <c r="J110" s="66"/>
      <c r="K110" s="66"/>
      <c r="L110" s="66"/>
      <c r="M110" s="66"/>
      <c r="N110" s="66"/>
      <c r="O110" s="66"/>
      <c r="P110" s="66"/>
      <c r="Q110" s="66"/>
      <c r="R110" s="66"/>
      <c r="S110" s="66"/>
      <c r="T110" s="66"/>
      <c r="U110" s="66"/>
      <c r="V110" s="66"/>
      <c r="W110" s="66"/>
      <c r="X110" s="66"/>
      <c r="Y110" s="66"/>
      <c r="Z110" s="66"/>
    </row>
    <row r="111" spans="1:26" ht="25.5" customHeight="1" x14ac:dyDescent="0.4">
      <c r="A111" s="251"/>
      <c r="B111" s="69"/>
      <c r="C111" s="70"/>
      <c r="D111" s="70"/>
      <c r="E111" s="66"/>
      <c r="F111" s="66"/>
      <c r="G111" s="66"/>
      <c r="H111" s="66"/>
      <c r="I111" s="66"/>
      <c r="J111" s="66"/>
      <c r="K111" s="66"/>
      <c r="L111" s="66"/>
      <c r="M111" s="66"/>
      <c r="N111" s="66"/>
      <c r="O111" s="66"/>
      <c r="P111" s="66"/>
      <c r="Q111" s="66"/>
      <c r="R111" s="66"/>
      <c r="S111" s="66"/>
      <c r="T111" s="66"/>
      <c r="U111" s="66"/>
      <c r="V111" s="66"/>
      <c r="W111" s="66"/>
      <c r="X111" s="66"/>
      <c r="Y111" s="66"/>
      <c r="Z111" s="66"/>
    </row>
    <row r="112" spans="1:26" ht="25.5" customHeight="1" x14ac:dyDescent="0.4">
      <c r="A112" s="251"/>
      <c r="B112" s="69"/>
      <c r="C112" s="70"/>
      <c r="D112" s="70"/>
      <c r="E112" s="66"/>
      <c r="F112" s="66"/>
      <c r="G112" s="66"/>
      <c r="H112" s="66"/>
      <c r="I112" s="66"/>
      <c r="J112" s="66"/>
      <c r="K112" s="66"/>
      <c r="L112" s="66"/>
      <c r="M112" s="66"/>
      <c r="N112" s="66"/>
      <c r="O112" s="66"/>
      <c r="P112" s="66"/>
      <c r="Q112" s="66"/>
      <c r="R112" s="66"/>
      <c r="S112" s="66"/>
      <c r="T112" s="66"/>
      <c r="U112" s="66"/>
      <c r="V112" s="66"/>
      <c r="W112" s="66"/>
      <c r="X112" s="66"/>
      <c r="Y112" s="66"/>
      <c r="Z112" s="66"/>
    </row>
    <row r="113" spans="1:26" ht="25.5" customHeight="1" x14ac:dyDescent="0.4">
      <c r="A113" s="251"/>
      <c r="B113" s="69"/>
      <c r="C113" s="70"/>
      <c r="D113" s="70"/>
      <c r="E113" s="66"/>
      <c r="F113" s="66"/>
      <c r="G113" s="66"/>
      <c r="H113" s="66"/>
      <c r="I113" s="66"/>
      <c r="J113" s="66"/>
      <c r="K113" s="66"/>
      <c r="L113" s="66"/>
      <c r="M113" s="66"/>
      <c r="N113" s="66"/>
      <c r="O113" s="66"/>
      <c r="P113" s="66"/>
      <c r="Q113" s="66"/>
      <c r="R113" s="66"/>
      <c r="S113" s="66"/>
      <c r="T113" s="66"/>
      <c r="U113" s="66"/>
      <c r="V113" s="66"/>
      <c r="W113" s="66"/>
      <c r="X113" s="66"/>
      <c r="Y113" s="66"/>
      <c r="Z113" s="66"/>
    </row>
    <row r="114" spans="1:26" ht="25.5" customHeight="1" x14ac:dyDescent="0.4">
      <c r="A114" s="251"/>
      <c r="B114" s="69"/>
      <c r="C114" s="70"/>
      <c r="D114" s="70"/>
      <c r="E114" s="66"/>
      <c r="F114" s="66"/>
      <c r="G114" s="66"/>
      <c r="H114" s="66"/>
      <c r="I114" s="66"/>
      <c r="J114" s="66"/>
      <c r="K114" s="66"/>
      <c r="L114" s="66"/>
      <c r="M114" s="66"/>
      <c r="N114" s="66"/>
      <c r="O114" s="66"/>
      <c r="P114" s="66"/>
      <c r="Q114" s="66"/>
      <c r="R114" s="66"/>
      <c r="S114" s="66"/>
      <c r="T114" s="66"/>
      <c r="U114" s="66"/>
      <c r="V114" s="66"/>
      <c r="W114" s="66"/>
      <c r="X114" s="66"/>
      <c r="Y114" s="66"/>
      <c r="Z114" s="66"/>
    </row>
    <row r="115" spans="1:26" ht="25.5" customHeight="1" x14ac:dyDescent="0.4">
      <c r="A115" s="251"/>
      <c r="B115" s="69"/>
      <c r="C115" s="70"/>
      <c r="D115" s="70"/>
      <c r="E115" s="66"/>
      <c r="F115" s="66"/>
      <c r="G115" s="66"/>
      <c r="H115" s="66"/>
      <c r="I115" s="66"/>
      <c r="J115" s="66"/>
      <c r="K115" s="66"/>
      <c r="L115" s="66"/>
      <c r="M115" s="66"/>
      <c r="N115" s="66"/>
      <c r="O115" s="66"/>
      <c r="P115" s="66"/>
      <c r="Q115" s="66"/>
      <c r="R115" s="66"/>
      <c r="S115" s="66"/>
      <c r="T115" s="66"/>
      <c r="U115" s="66"/>
      <c r="V115" s="66"/>
      <c r="W115" s="66"/>
      <c r="X115" s="66"/>
      <c r="Y115" s="66"/>
      <c r="Z115" s="66"/>
    </row>
    <row r="116" spans="1:26" ht="25.5" customHeight="1" x14ac:dyDescent="0.4">
      <c r="A116" s="251"/>
      <c r="B116" s="69"/>
      <c r="C116" s="70"/>
      <c r="D116" s="70"/>
      <c r="E116" s="66"/>
      <c r="F116" s="66"/>
      <c r="G116" s="66"/>
      <c r="H116" s="66"/>
      <c r="I116" s="66"/>
      <c r="J116" s="66"/>
      <c r="K116" s="66"/>
      <c r="L116" s="66"/>
      <c r="M116" s="66"/>
      <c r="N116" s="66"/>
      <c r="O116" s="66"/>
      <c r="P116" s="66"/>
      <c r="Q116" s="66"/>
      <c r="R116" s="66"/>
      <c r="S116" s="66"/>
      <c r="T116" s="66"/>
      <c r="U116" s="66"/>
      <c r="V116" s="66"/>
      <c r="W116" s="66"/>
      <c r="X116" s="66"/>
      <c r="Y116" s="66"/>
      <c r="Z116" s="66"/>
    </row>
    <row r="117" spans="1:26" ht="25.5" customHeight="1" x14ac:dyDescent="0.4">
      <c r="A117" s="251"/>
      <c r="B117" s="69"/>
      <c r="C117" s="70"/>
      <c r="D117" s="70"/>
      <c r="E117" s="66"/>
      <c r="F117" s="66"/>
      <c r="G117" s="66"/>
      <c r="H117" s="66"/>
      <c r="I117" s="66"/>
      <c r="J117" s="66"/>
      <c r="K117" s="66"/>
      <c r="L117" s="66"/>
      <c r="M117" s="66"/>
      <c r="N117" s="66"/>
      <c r="O117" s="66"/>
      <c r="P117" s="66"/>
      <c r="Q117" s="66"/>
      <c r="R117" s="66"/>
      <c r="S117" s="66"/>
      <c r="T117" s="66"/>
      <c r="U117" s="66"/>
      <c r="V117" s="66"/>
      <c r="W117" s="66"/>
      <c r="X117" s="66"/>
      <c r="Y117" s="66"/>
      <c r="Z117" s="66"/>
    </row>
    <row r="118" spans="1:26" ht="25.5" customHeight="1" x14ac:dyDescent="0.4">
      <c r="A118" s="251"/>
      <c r="B118" s="69"/>
      <c r="C118" s="70"/>
      <c r="D118" s="70"/>
      <c r="E118" s="66"/>
      <c r="F118" s="66"/>
      <c r="G118" s="66"/>
      <c r="H118" s="66"/>
      <c r="I118" s="66"/>
      <c r="J118" s="66"/>
      <c r="K118" s="66"/>
      <c r="L118" s="66"/>
      <c r="M118" s="66"/>
      <c r="N118" s="66"/>
      <c r="O118" s="66"/>
      <c r="P118" s="66"/>
      <c r="Q118" s="66"/>
      <c r="R118" s="66"/>
      <c r="S118" s="66"/>
      <c r="T118" s="66"/>
      <c r="U118" s="66"/>
      <c r="V118" s="66"/>
      <c r="W118" s="66"/>
      <c r="X118" s="66"/>
      <c r="Y118" s="66"/>
      <c r="Z118" s="66"/>
    </row>
    <row r="119" spans="1:26" ht="25.5" customHeight="1" x14ac:dyDescent="0.4">
      <c r="A119" s="251"/>
      <c r="B119" s="69"/>
      <c r="C119" s="70"/>
      <c r="D119" s="70"/>
      <c r="E119" s="66"/>
      <c r="F119" s="66"/>
      <c r="G119" s="66"/>
      <c r="H119" s="66"/>
      <c r="I119" s="66"/>
      <c r="J119" s="66"/>
      <c r="K119" s="66"/>
      <c r="L119" s="66"/>
      <c r="M119" s="66"/>
      <c r="N119" s="66"/>
      <c r="O119" s="66"/>
      <c r="P119" s="66"/>
      <c r="Q119" s="66"/>
      <c r="R119" s="66"/>
      <c r="S119" s="66"/>
      <c r="T119" s="66"/>
      <c r="U119" s="66"/>
      <c r="V119" s="66"/>
      <c r="W119" s="66"/>
      <c r="X119" s="66"/>
      <c r="Y119" s="66"/>
      <c r="Z119" s="66"/>
    </row>
    <row r="120" spans="1:26" ht="25.5" customHeight="1" x14ac:dyDescent="0.4">
      <c r="A120" s="251"/>
      <c r="B120" s="69"/>
      <c r="C120" s="70"/>
      <c r="D120" s="70"/>
      <c r="E120" s="66"/>
      <c r="F120" s="66"/>
      <c r="G120" s="66"/>
      <c r="H120" s="66"/>
      <c r="I120" s="66"/>
      <c r="J120" s="66"/>
      <c r="K120" s="66"/>
      <c r="L120" s="66"/>
      <c r="M120" s="66"/>
      <c r="N120" s="66"/>
      <c r="O120" s="66"/>
      <c r="P120" s="66"/>
      <c r="Q120" s="66"/>
      <c r="R120" s="66"/>
      <c r="S120" s="66"/>
      <c r="T120" s="66"/>
      <c r="U120" s="66"/>
      <c r="V120" s="66"/>
      <c r="W120" s="66"/>
      <c r="X120" s="66"/>
      <c r="Y120" s="66"/>
      <c r="Z120" s="66"/>
    </row>
    <row r="121" spans="1:26" ht="25.5" customHeight="1" x14ac:dyDescent="0.4">
      <c r="A121" s="251"/>
      <c r="B121" s="69"/>
      <c r="C121" s="70"/>
      <c r="D121" s="70"/>
      <c r="E121" s="66"/>
      <c r="F121" s="66"/>
      <c r="G121" s="66"/>
      <c r="H121" s="66"/>
      <c r="I121" s="66"/>
      <c r="J121" s="66"/>
      <c r="K121" s="66"/>
      <c r="L121" s="66"/>
      <c r="M121" s="66"/>
      <c r="N121" s="66"/>
      <c r="O121" s="66"/>
      <c r="P121" s="66"/>
      <c r="Q121" s="66"/>
      <c r="R121" s="66"/>
      <c r="S121" s="66"/>
      <c r="T121" s="66"/>
      <c r="U121" s="66"/>
      <c r="V121" s="66"/>
      <c r="W121" s="66"/>
      <c r="X121" s="66"/>
      <c r="Y121" s="66"/>
      <c r="Z121" s="66"/>
    </row>
    <row r="122" spans="1:26" ht="25.5" customHeight="1" x14ac:dyDescent="0.4">
      <c r="A122" s="251"/>
      <c r="B122" s="69"/>
      <c r="C122" s="70"/>
      <c r="D122" s="70"/>
      <c r="E122" s="66"/>
      <c r="F122" s="66"/>
      <c r="G122" s="66"/>
      <c r="H122" s="66"/>
      <c r="I122" s="66"/>
      <c r="J122" s="66"/>
      <c r="K122" s="66"/>
      <c r="L122" s="66"/>
      <c r="M122" s="66"/>
      <c r="N122" s="66"/>
      <c r="O122" s="66"/>
      <c r="P122" s="66"/>
      <c r="Q122" s="66"/>
      <c r="R122" s="66"/>
      <c r="S122" s="66"/>
      <c r="T122" s="66"/>
      <c r="U122" s="66"/>
      <c r="V122" s="66"/>
      <c r="W122" s="66"/>
      <c r="X122" s="66"/>
      <c r="Y122" s="66"/>
      <c r="Z122" s="66"/>
    </row>
    <row r="123" spans="1:26" ht="25.5" customHeight="1" x14ac:dyDescent="0.4">
      <c r="A123" s="251"/>
      <c r="B123" s="69"/>
      <c r="C123" s="70"/>
      <c r="D123" s="70"/>
      <c r="E123" s="66"/>
      <c r="F123" s="66"/>
      <c r="G123" s="66"/>
      <c r="H123" s="66"/>
      <c r="I123" s="66"/>
      <c r="J123" s="66"/>
      <c r="K123" s="66"/>
      <c r="L123" s="66"/>
      <c r="M123" s="66"/>
      <c r="N123" s="66"/>
      <c r="O123" s="66"/>
      <c r="P123" s="66"/>
      <c r="Q123" s="66"/>
      <c r="R123" s="66"/>
      <c r="S123" s="66"/>
      <c r="T123" s="66"/>
      <c r="U123" s="66"/>
      <c r="V123" s="66"/>
      <c r="W123" s="66"/>
      <c r="X123" s="66"/>
      <c r="Y123" s="66"/>
      <c r="Z123" s="66"/>
    </row>
    <row r="124" spans="1:26" ht="25.5" customHeight="1" x14ac:dyDescent="0.4">
      <c r="A124" s="251"/>
      <c r="B124" s="69"/>
      <c r="C124" s="70"/>
      <c r="D124" s="70"/>
      <c r="E124" s="66"/>
      <c r="F124" s="66"/>
      <c r="G124" s="66"/>
      <c r="H124" s="66"/>
      <c r="I124" s="66"/>
      <c r="J124" s="66"/>
      <c r="K124" s="66"/>
      <c r="L124" s="66"/>
      <c r="M124" s="66"/>
      <c r="N124" s="66"/>
      <c r="O124" s="66"/>
      <c r="P124" s="66"/>
      <c r="Q124" s="66"/>
      <c r="R124" s="66"/>
      <c r="S124" s="66"/>
      <c r="T124" s="66"/>
      <c r="U124" s="66"/>
      <c r="V124" s="66"/>
      <c r="W124" s="66"/>
      <c r="X124" s="66"/>
      <c r="Y124" s="66"/>
      <c r="Z124" s="66"/>
    </row>
    <row r="125" spans="1:26" ht="25.5" customHeight="1" x14ac:dyDescent="0.4">
      <c r="A125" s="251"/>
      <c r="B125" s="69"/>
      <c r="C125" s="70"/>
      <c r="D125" s="70"/>
      <c r="E125" s="66"/>
      <c r="F125" s="66"/>
      <c r="G125" s="66"/>
      <c r="H125" s="66"/>
      <c r="I125" s="66"/>
      <c r="J125" s="66"/>
      <c r="K125" s="66"/>
      <c r="L125" s="66"/>
      <c r="M125" s="66"/>
      <c r="N125" s="66"/>
      <c r="O125" s="66"/>
      <c r="P125" s="66"/>
      <c r="Q125" s="66"/>
      <c r="R125" s="66"/>
      <c r="S125" s="66"/>
      <c r="T125" s="66"/>
      <c r="U125" s="66"/>
      <c r="V125" s="66"/>
      <c r="W125" s="66"/>
      <c r="X125" s="66"/>
      <c r="Y125" s="66"/>
      <c r="Z125" s="66"/>
    </row>
    <row r="126" spans="1:26" ht="25.5" customHeight="1" x14ac:dyDescent="0.4">
      <c r="A126" s="251"/>
      <c r="B126" s="69"/>
      <c r="C126" s="70"/>
      <c r="D126" s="70"/>
      <c r="E126" s="66"/>
      <c r="F126" s="66"/>
      <c r="G126" s="66"/>
      <c r="H126" s="66"/>
      <c r="I126" s="66"/>
      <c r="J126" s="66"/>
      <c r="K126" s="66"/>
      <c r="L126" s="66"/>
      <c r="M126" s="66"/>
      <c r="N126" s="66"/>
      <c r="O126" s="66"/>
      <c r="P126" s="66"/>
      <c r="Q126" s="66"/>
      <c r="R126" s="66"/>
      <c r="S126" s="66"/>
      <c r="T126" s="66"/>
      <c r="U126" s="66"/>
      <c r="V126" s="66"/>
      <c r="W126" s="66"/>
      <c r="X126" s="66"/>
      <c r="Y126" s="66"/>
      <c r="Z126" s="66"/>
    </row>
    <row r="127" spans="1:26" ht="25.5" customHeight="1" x14ac:dyDescent="0.4">
      <c r="A127" s="251"/>
      <c r="B127" s="69"/>
      <c r="C127" s="70"/>
      <c r="D127" s="70"/>
      <c r="E127" s="66"/>
      <c r="F127" s="66"/>
      <c r="G127" s="66"/>
      <c r="H127" s="66"/>
      <c r="I127" s="66"/>
      <c r="J127" s="66"/>
      <c r="K127" s="66"/>
      <c r="L127" s="66"/>
      <c r="M127" s="66"/>
      <c r="N127" s="66"/>
      <c r="O127" s="66"/>
      <c r="P127" s="66"/>
      <c r="Q127" s="66"/>
      <c r="R127" s="66"/>
      <c r="S127" s="66"/>
      <c r="T127" s="66"/>
      <c r="U127" s="66"/>
      <c r="V127" s="66"/>
      <c r="W127" s="66"/>
      <c r="X127" s="66"/>
      <c r="Y127" s="66"/>
      <c r="Z127" s="66"/>
    </row>
    <row r="128" spans="1:26" ht="25.5" customHeight="1" x14ac:dyDescent="0.4">
      <c r="A128" s="251"/>
      <c r="B128" s="69"/>
      <c r="C128" s="70"/>
      <c r="D128" s="70"/>
      <c r="E128" s="66"/>
      <c r="F128" s="66"/>
      <c r="G128" s="66"/>
      <c r="H128" s="66"/>
      <c r="I128" s="66"/>
      <c r="J128" s="66"/>
      <c r="K128" s="66"/>
      <c r="L128" s="66"/>
      <c r="M128" s="66"/>
      <c r="N128" s="66"/>
      <c r="O128" s="66"/>
      <c r="P128" s="66"/>
      <c r="Q128" s="66"/>
      <c r="R128" s="66"/>
      <c r="S128" s="66"/>
      <c r="T128" s="66"/>
      <c r="U128" s="66"/>
      <c r="V128" s="66"/>
      <c r="W128" s="66"/>
      <c r="X128" s="66"/>
      <c r="Y128" s="66"/>
      <c r="Z128" s="66"/>
    </row>
    <row r="129" spans="1:26" ht="25.5" customHeight="1" x14ac:dyDescent="0.4">
      <c r="A129" s="251"/>
      <c r="B129" s="69"/>
      <c r="C129" s="70"/>
      <c r="D129" s="70"/>
      <c r="E129" s="66"/>
      <c r="F129" s="66"/>
      <c r="G129" s="66"/>
      <c r="H129" s="66"/>
      <c r="I129" s="66"/>
      <c r="J129" s="66"/>
      <c r="K129" s="66"/>
      <c r="L129" s="66"/>
      <c r="M129" s="66"/>
      <c r="N129" s="66"/>
      <c r="O129" s="66"/>
      <c r="P129" s="66"/>
      <c r="Q129" s="66"/>
      <c r="R129" s="66"/>
      <c r="S129" s="66"/>
      <c r="T129" s="66"/>
      <c r="U129" s="66"/>
      <c r="V129" s="66"/>
      <c r="W129" s="66"/>
      <c r="X129" s="66"/>
      <c r="Y129" s="66"/>
      <c r="Z129" s="66"/>
    </row>
    <row r="130" spans="1:26" ht="25.5" customHeight="1" x14ac:dyDescent="0.4">
      <c r="A130" s="251"/>
      <c r="B130" s="69"/>
      <c r="C130" s="70"/>
      <c r="D130" s="70"/>
      <c r="E130" s="66"/>
      <c r="F130" s="66"/>
      <c r="G130" s="66"/>
      <c r="H130" s="66"/>
      <c r="I130" s="66"/>
      <c r="J130" s="66"/>
      <c r="K130" s="66"/>
      <c r="L130" s="66"/>
      <c r="M130" s="66"/>
      <c r="N130" s="66"/>
      <c r="O130" s="66"/>
      <c r="P130" s="66"/>
      <c r="Q130" s="66"/>
      <c r="R130" s="66"/>
      <c r="S130" s="66"/>
      <c r="T130" s="66"/>
      <c r="U130" s="66"/>
      <c r="V130" s="66"/>
      <c r="W130" s="66"/>
      <c r="X130" s="66"/>
      <c r="Y130" s="66"/>
      <c r="Z130" s="66"/>
    </row>
    <row r="131" spans="1:26" ht="25.5" customHeight="1" x14ac:dyDescent="0.4">
      <c r="A131" s="251"/>
      <c r="B131" s="69"/>
      <c r="C131" s="70"/>
      <c r="D131" s="70"/>
      <c r="E131" s="66"/>
      <c r="F131" s="66"/>
      <c r="G131" s="66"/>
      <c r="H131" s="66"/>
      <c r="I131" s="66"/>
      <c r="J131" s="66"/>
      <c r="K131" s="66"/>
      <c r="L131" s="66"/>
      <c r="M131" s="66"/>
      <c r="N131" s="66"/>
      <c r="O131" s="66"/>
      <c r="P131" s="66"/>
      <c r="Q131" s="66"/>
      <c r="R131" s="66"/>
      <c r="S131" s="66"/>
      <c r="T131" s="66"/>
      <c r="U131" s="66"/>
      <c r="V131" s="66"/>
      <c r="W131" s="66"/>
      <c r="X131" s="66"/>
      <c r="Y131" s="66"/>
      <c r="Z131" s="66"/>
    </row>
    <row r="132" spans="1:26" ht="25.5" customHeight="1" x14ac:dyDescent="0.4">
      <c r="A132" s="251"/>
      <c r="B132" s="69"/>
      <c r="C132" s="70"/>
      <c r="D132" s="70"/>
      <c r="E132" s="66"/>
      <c r="F132" s="66"/>
      <c r="G132" s="66"/>
      <c r="H132" s="66"/>
      <c r="I132" s="66"/>
      <c r="J132" s="66"/>
      <c r="K132" s="66"/>
      <c r="L132" s="66"/>
      <c r="M132" s="66"/>
      <c r="N132" s="66"/>
      <c r="O132" s="66"/>
      <c r="P132" s="66"/>
      <c r="Q132" s="66"/>
      <c r="R132" s="66"/>
      <c r="S132" s="66"/>
      <c r="T132" s="66"/>
      <c r="U132" s="66"/>
      <c r="V132" s="66"/>
      <c r="W132" s="66"/>
      <c r="X132" s="66"/>
      <c r="Y132" s="66"/>
      <c r="Z132" s="66"/>
    </row>
    <row r="133" spans="1:26" ht="25.5" customHeight="1" x14ac:dyDescent="0.4">
      <c r="A133" s="251"/>
      <c r="B133" s="69"/>
      <c r="C133" s="70"/>
      <c r="D133" s="70"/>
      <c r="E133" s="66"/>
      <c r="F133" s="66"/>
      <c r="G133" s="66"/>
      <c r="H133" s="66"/>
      <c r="I133" s="66"/>
      <c r="J133" s="66"/>
      <c r="K133" s="66"/>
      <c r="L133" s="66"/>
      <c r="M133" s="66"/>
      <c r="N133" s="66"/>
      <c r="O133" s="66"/>
      <c r="P133" s="66"/>
      <c r="Q133" s="66"/>
      <c r="R133" s="66"/>
      <c r="S133" s="66"/>
      <c r="T133" s="66"/>
      <c r="U133" s="66"/>
      <c r="V133" s="66"/>
      <c r="W133" s="66"/>
      <c r="X133" s="66"/>
      <c r="Y133" s="66"/>
      <c r="Z133" s="66"/>
    </row>
    <row r="134" spans="1:26" ht="25.5" customHeight="1" x14ac:dyDescent="0.4">
      <c r="A134" s="251"/>
      <c r="B134" s="69"/>
      <c r="C134" s="70"/>
      <c r="D134" s="70"/>
      <c r="E134" s="66"/>
      <c r="F134" s="66"/>
      <c r="G134" s="66"/>
      <c r="H134" s="66"/>
      <c r="I134" s="66"/>
      <c r="J134" s="66"/>
      <c r="K134" s="66"/>
      <c r="L134" s="66"/>
      <c r="M134" s="66"/>
      <c r="N134" s="66"/>
      <c r="O134" s="66"/>
      <c r="P134" s="66"/>
      <c r="Q134" s="66"/>
      <c r="R134" s="66"/>
      <c r="S134" s="66"/>
      <c r="T134" s="66"/>
      <c r="U134" s="66"/>
      <c r="V134" s="66"/>
      <c r="W134" s="66"/>
      <c r="X134" s="66"/>
      <c r="Y134" s="66"/>
      <c r="Z134" s="66"/>
    </row>
    <row r="135" spans="1:26" ht="25.5" customHeight="1" x14ac:dyDescent="0.4">
      <c r="A135" s="251"/>
      <c r="B135" s="69"/>
      <c r="C135" s="70"/>
      <c r="D135" s="70"/>
      <c r="E135" s="66"/>
      <c r="F135" s="66"/>
      <c r="G135" s="66"/>
      <c r="H135" s="66"/>
      <c r="I135" s="66"/>
      <c r="J135" s="66"/>
      <c r="K135" s="66"/>
      <c r="L135" s="66"/>
      <c r="M135" s="66"/>
      <c r="N135" s="66"/>
      <c r="O135" s="66"/>
      <c r="P135" s="66"/>
      <c r="Q135" s="66"/>
      <c r="R135" s="66"/>
      <c r="S135" s="66"/>
      <c r="T135" s="66"/>
      <c r="U135" s="66"/>
      <c r="V135" s="66"/>
      <c r="W135" s="66"/>
      <c r="X135" s="66"/>
      <c r="Y135" s="66"/>
      <c r="Z135" s="66"/>
    </row>
    <row r="136" spans="1:26" ht="25.5" customHeight="1" x14ac:dyDescent="0.4">
      <c r="A136" s="251"/>
      <c r="B136" s="69"/>
      <c r="C136" s="70"/>
      <c r="D136" s="70"/>
      <c r="E136" s="66"/>
      <c r="F136" s="66"/>
      <c r="G136" s="66"/>
      <c r="H136" s="66"/>
      <c r="I136" s="66"/>
      <c r="J136" s="66"/>
      <c r="K136" s="66"/>
      <c r="L136" s="66"/>
      <c r="M136" s="66"/>
      <c r="N136" s="66"/>
      <c r="O136" s="66"/>
      <c r="P136" s="66"/>
      <c r="Q136" s="66"/>
      <c r="R136" s="66"/>
      <c r="S136" s="66"/>
      <c r="T136" s="66"/>
      <c r="U136" s="66"/>
      <c r="V136" s="66"/>
      <c r="W136" s="66"/>
      <c r="X136" s="66"/>
      <c r="Y136" s="66"/>
      <c r="Z136" s="66"/>
    </row>
    <row r="137" spans="1:26" ht="25.5" customHeight="1" x14ac:dyDescent="0.4">
      <c r="A137" s="251"/>
      <c r="B137" s="69"/>
      <c r="C137" s="70"/>
      <c r="D137" s="70"/>
      <c r="E137" s="66"/>
      <c r="F137" s="66"/>
      <c r="G137" s="66"/>
      <c r="H137" s="66"/>
      <c r="I137" s="66"/>
      <c r="J137" s="66"/>
      <c r="K137" s="66"/>
      <c r="L137" s="66"/>
      <c r="M137" s="66"/>
      <c r="N137" s="66"/>
      <c r="O137" s="66"/>
      <c r="P137" s="66"/>
      <c r="Q137" s="66"/>
      <c r="R137" s="66"/>
      <c r="S137" s="66"/>
      <c r="T137" s="66"/>
      <c r="U137" s="66"/>
      <c r="V137" s="66"/>
      <c r="W137" s="66"/>
      <c r="X137" s="66"/>
      <c r="Y137" s="66"/>
      <c r="Z137" s="66"/>
    </row>
    <row r="138" spans="1:26" ht="25.5" customHeight="1" x14ac:dyDescent="0.4">
      <c r="A138" s="251"/>
      <c r="B138" s="69"/>
      <c r="C138" s="70"/>
      <c r="D138" s="70"/>
      <c r="E138" s="66"/>
      <c r="F138" s="66"/>
      <c r="G138" s="66"/>
      <c r="H138" s="66"/>
      <c r="I138" s="66"/>
      <c r="J138" s="66"/>
      <c r="K138" s="66"/>
      <c r="L138" s="66"/>
      <c r="M138" s="66"/>
      <c r="N138" s="66"/>
      <c r="O138" s="66"/>
      <c r="P138" s="66"/>
      <c r="Q138" s="66"/>
      <c r="R138" s="66"/>
      <c r="S138" s="66"/>
      <c r="T138" s="66"/>
      <c r="U138" s="66"/>
      <c r="V138" s="66"/>
      <c r="W138" s="66"/>
      <c r="X138" s="66"/>
      <c r="Y138" s="66"/>
      <c r="Z138" s="66"/>
    </row>
    <row r="139" spans="1:26" ht="25.5" customHeight="1" x14ac:dyDescent="0.4">
      <c r="A139" s="251"/>
      <c r="B139" s="69"/>
      <c r="C139" s="70"/>
      <c r="D139" s="70"/>
      <c r="E139" s="66"/>
      <c r="F139" s="66"/>
      <c r="G139" s="66"/>
      <c r="H139" s="66"/>
      <c r="I139" s="66"/>
      <c r="J139" s="66"/>
      <c r="K139" s="66"/>
      <c r="L139" s="66"/>
      <c r="M139" s="66"/>
      <c r="N139" s="66"/>
      <c r="O139" s="66"/>
      <c r="P139" s="66"/>
      <c r="Q139" s="66"/>
      <c r="R139" s="66"/>
      <c r="S139" s="66"/>
      <c r="T139" s="66"/>
      <c r="U139" s="66"/>
      <c r="V139" s="66"/>
      <c r="W139" s="66"/>
      <c r="X139" s="66"/>
      <c r="Y139" s="66"/>
      <c r="Z139" s="66"/>
    </row>
    <row r="140" spans="1:26" ht="25.5" customHeight="1" x14ac:dyDescent="0.4">
      <c r="A140" s="251"/>
      <c r="B140" s="69"/>
      <c r="C140" s="70"/>
      <c r="D140" s="70"/>
      <c r="E140" s="66"/>
      <c r="F140" s="66"/>
      <c r="G140" s="66"/>
      <c r="H140" s="66"/>
      <c r="I140" s="66"/>
      <c r="J140" s="66"/>
      <c r="K140" s="66"/>
      <c r="L140" s="66"/>
      <c r="M140" s="66"/>
      <c r="N140" s="66"/>
      <c r="O140" s="66"/>
      <c r="P140" s="66"/>
      <c r="Q140" s="66"/>
      <c r="R140" s="66"/>
      <c r="S140" s="66"/>
      <c r="T140" s="66"/>
      <c r="U140" s="66"/>
      <c r="V140" s="66"/>
      <c r="W140" s="66"/>
      <c r="X140" s="66"/>
      <c r="Y140" s="66"/>
      <c r="Z140" s="66"/>
    </row>
    <row r="141" spans="1:26" ht="25.5" customHeight="1" x14ac:dyDescent="0.4">
      <c r="A141" s="251"/>
      <c r="B141" s="69"/>
      <c r="C141" s="70"/>
      <c r="D141" s="70"/>
      <c r="E141" s="66"/>
      <c r="F141" s="66"/>
      <c r="G141" s="66"/>
      <c r="H141" s="66"/>
      <c r="I141" s="66"/>
      <c r="J141" s="66"/>
      <c r="K141" s="66"/>
      <c r="L141" s="66"/>
      <c r="M141" s="66"/>
      <c r="N141" s="66"/>
      <c r="O141" s="66"/>
      <c r="P141" s="66"/>
      <c r="Q141" s="66"/>
      <c r="R141" s="66"/>
      <c r="S141" s="66"/>
      <c r="T141" s="66"/>
      <c r="U141" s="66"/>
      <c r="V141" s="66"/>
      <c r="W141" s="66"/>
      <c r="X141" s="66"/>
      <c r="Y141" s="66"/>
      <c r="Z141" s="66"/>
    </row>
    <row r="142" spans="1:26" ht="25.5" customHeight="1" x14ac:dyDescent="0.4">
      <c r="A142" s="251"/>
      <c r="B142" s="69"/>
      <c r="C142" s="70"/>
      <c r="D142" s="70"/>
      <c r="E142" s="66"/>
      <c r="F142" s="66"/>
      <c r="G142" s="66"/>
      <c r="H142" s="66"/>
      <c r="I142" s="66"/>
      <c r="J142" s="66"/>
      <c r="K142" s="66"/>
      <c r="L142" s="66"/>
      <c r="M142" s="66"/>
      <c r="N142" s="66"/>
      <c r="O142" s="66"/>
      <c r="P142" s="66"/>
      <c r="Q142" s="66"/>
      <c r="R142" s="66"/>
      <c r="S142" s="66"/>
      <c r="T142" s="66"/>
      <c r="U142" s="66"/>
      <c r="V142" s="66"/>
      <c r="W142" s="66"/>
      <c r="X142" s="66"/>
      <c r="Y142" s="66"/>
      <c r="Z142" s="66"/>
    </row>
    <row r="143" spans="1:26" ht="25.5" customHeight="1" x14ac:dyDescent="0.4">
      <c r="A143" s="251"/>
      <c r="B143" s="69"/>
      <c r="C143" s="70"/>
      <c r="D143" s="70"/>
      <c r="E143" s="66"/>
      <c r="F143" s="66"/>
      <c r="G143" s="66"/>
      <c r="H143" s="66"/>
      <c r="I143" s="66"/>
      <c r="J143" s="66"/>
      <c r="K143" s="66"/>
      <c r="L143" s="66"/>
      <c r="M143" s="66"/>
      <c r="N143" s="66"/>
      <c r="O143" s="66"/>
      <c r="P143" s="66"/>
      <c r="Q143" s="66"/>
      <c r="R143" s="66"/>
      <c r="S143" s="66"/>
      <c r="T143" s="66"/>
      <c r="U143" s="66"/>
      <c r="V143" s="66"/>
      <c r="W143" s="66"/>
      <c r="X143" s="66"/>
      <c r="Y143" s="66"/>
      <c r="Z143" s="66"/>
    </row>
    <row r="144" spans="1:26" ht="25.5" customHeight="1" x14ac:dyDescent="0.4">
      <c r="A144" s="251"/>
      <c r="B144" s="69"/>
      <c r="C144" s="70"/>
      <c r="D144" s="70"/>
      <c r="E144" s="66"/>
      <c r="F144" s="66"/>
      <c r="G144" s="66"/>
      <c r="H144" s="66"/>
      <c r="I144" s="66"/>
      <c r="J144" s="66"/>
      <c r="K144" s="66"/>
      <c r="L144" s="66"/>
      <c r="M144" s="66"/>
      <c r="N144" s="66"/>
      <c r="O144" s="66"/>
      <c r="P144" s="66"/>
      <c r="Q144" s="66"/>
      <c r="R144" s="66"/>
      <c r="S144" s="66"/>
      <c r="T144" s="66"/>
      <c r="U144" s="66"/>
      <c r="V144" s="66"/>
      <c r="W144" s="66"/>
      <c r="X144" s="66"/>
      <c r="Y144" s="66"/>
      <c r="Z144" s="66"/>
    </row>
    <row r="145" spans="1:26" ht="25.5" customHeight="1" x14ac:dyDescent="0.4">
      <c r="A145" s="251"/>
      <c r="B145" s="69"/>
      <c r="C145" s="70"/>
      <c r="D145" s="70"/>
      <c r="E145" s="66"/>
      <c r="F145" s="66"/>
      <c r="G145" s="66"/>
      <c r="H145" s="66"/>
      <c r="I145" s="66"/>
      <c r="J145" s="66"/>
      <c r="K145" s="66"/>
      <c r="L145" s="66"/>
      <c r="M145" s="66"/>
      <c r="N145" s="66"/>
      <c r="O145" s="66"/>
      <c r="P145" s="66"/>
      <c r="Q145" s="66"/>
      <c r="R145" s="66"/>
      <c r="S145" s="66"/>
      <c r="T145" s="66"/>
      <c r="U145" s="66"/>
      <c r="V145" s="66"/>
      <c r="W145" s="66"/>
      <c r="X145" s="66"/>
      <c r="Y145" s="66"/>
      <c r="Z145" s="66"/>
    </row>
    <row r="146" spans="1:26" ht="25.5" customHeight="1" x14ac:dyDescent="0.4">
      <c r="A146" s="251"/>
      <c r="B146" s="69"/>
      <c r="C146" s="70"/>
      <c r="D146" s="70"/>
      <c r="E146" s="66"/>
      <c r="F146" s="66"/>
      <c r="G146" s="66"/>
      <c r="H146" s="66"/>
      <c r="I146" s="66"/>
      <c r="J146" s="66"/>
      <c r="K146" s="66"/>
      <c r="L146" s="66"/>
      <c r="M146" s="66"/>
      <c r="N146" s="66"/>
      <c r="O146" s="66"/>
      <c r="P146" s="66"/>
      <c r="Q146" s="66"/>
      <c r="R146" s="66"/>
      <c r="S146" s="66"/>
      <c r="T146" s="66"/>
      <c r="U146" s="66"/>
      <c r="V146" s="66"/>
      <c r="W146" s="66"/>
      <c r="X146" s="66"/>
      <c r="Y146" s="66"/>
      <c r="Z146" s="66"/>
    </row>
    <row r="147" spans="1:26" ht="25.5" customHeight="1" x14ac:dyDescent="0.4">
      <c r="A147" s="251"/>
      <c r="B147" s="69"/>
      <c r="C147" s="70"/>
      <c r="D147" s="70"/>
      <c r="E147" s="66"/>
      <c r="F147" s="66"/>
      <c r="G147" s="66"/>
      <c r="H147" s="66"/>
      <c r="I147" s="66"/>
      <c r="J147" s="66"/>
      <c r="K147" s="66"/>
      <c r="L147" s="66"/>
      <c r="M147" s="66"/>
      <c r="N147" s="66"/>
      <c r="O147" s="66"/>
      <c r="P147" s="66"/>
      <c r="Q147" s="66"/>
      <c r="R147" s="66"/>
      <c r="S147" s="66"/>
      <c r="T147" s="66"/>
      <c r="U147" s="66"/>
      <c r="V147" s="66"/>
      <c r="W147" s="66"/>
      <c r="X147" s="66"/>
      <c r="Y147" s="66"/>
      <c r="Z147" s="66"/>
    </row>
    <row r="148" spans="1:26" ht="25.5" customHeight="1" x14ac:dyDescent="0.4">
      <c r="A148" s="251"/>
      <c r="B148" s="69"/>
      <c r="C148" s="70"/>
      <c r="D148" s="70"/>
      <c r="E148" s="66"/>
      <c r="F148" s="66"/>
      <c r="G148" s="66"/>
      <c r="H148" s="66"/>
      <c r="I148" s="66"/>
      <c r="J148" s="66"/>
      <c r="K148" s="66"/>
      <c r="L148" s="66"/>
      <c r="M148" s="66"/>
      <c r="N148" s="66"/>
      <c r="O148" s="66"/>
      <c r="P148" s="66"/>
      <c r="Q148" s="66"/>
      <c r="R148" s="66"/>
      <c r="S148" s="66"/>
      <c r="T148" s="66"/>
      <c r="U148" s="66"/>
      <c r="V148" s="66"/>
      <c r="W148" s="66"/>
      <c r="X148" s="66"/>
      <c r="Y148" s="66"/>
      <c r="Z148" s="66"/>
    </row>
    <row r="149" spans="1:26" ht="25.5" customHeight="1" x14ac:dyDescent="0.4">
      <c r="A149" s="251"/>
      <c r="B149" s="69"/>
      <c r="C149" s="70"/>
      <c r="D149" s="70"/>
      <c r="E149" s="66"/>
      <c r="F149" s="66"/>
      <c r="G149" s="66"/>
      <c r="H149" s="66"/>
      <c r="I149" s="66"/>
      <c r="J149" s="66"/>
      <c r="K149" s="66"/>
      <c r="L149" s="66"/>
      <c r="M149" s="66"/>
      <c r="N149" s="66"/>
      <c r="O149" s="66"/>
      <c r="P149" s="66"/>
      <c r="Q149" s="66"/>
      <c r="R149" s="66"/>
      <c r="S149" s="66"/>
      <c r="T149" s="66"/>
      <c r="U149" s="66"/>
      <c r="V149" s="66"/>
      <c r="W149" s="66"/>
      <c r="X149" s="66"/>
      <c r="Y149" s="66"/>
      <c r="Z149" s="66"/>
    </row>
    <row r="150" spans="1:26" ht="25.5" customHeight="1" x14ac:dyDescent="0.4">
      <c r="A150" s="251"/>
      <c r="B150" s="69"/>
      <c r="C150" s="70"/>
      <c r="D150" s="70"/>
      <c r="E150" s="66"/>
      <c r="F150" s="66"/>
      <c r="G150" s="66"/>
      <c r="H150" s="66"/>
      <c r="I150" s="66"/>
      <c r="J150" s="66"/>
      <c r="K150" s="66"/>
      <c r="L150" s="66"/>
      <c r="M150" s="66"/>
      <c r="N150" s="66"/>
      <c r="O150" s="66"/>
      <c r="P150" s="66"/>
      <c r="Q150" s="66"/>
      <c r="R150" s="66"/>
      <c r="S150" s="66"/>
      <c r="T150" s="66"/>
      <c r="U150" s="66"/>
      <c r="V150" s="66"/>
      <c r="W150" s="66"/>
      <c r="X150" s="66"/>
      <c r="Y150" s="66"/>
      <c r="Z150" s="66"/>
    </row>
    <row r="151" spans="1:26" ht="25.5" customHeight="1" x14ac:dyDescent="0.4">
      <c r="A151" s="251"/>
      <c r="B151" s="69"/>
      <c r="C151" s="70"/>
      <c r="D151" s="70"/>
      <c r="E151" s="66"/>
      <c r="F151" s="66"/>
      <c r="G151" s="66"/>
      <c r="H151" s="66"/>
      <c r="I151" s="66"/>
      <c r="J151" s="66"/>
      <c r="K151" s="66"/>
      <c r="L151" s="66"/>
      <c r="M151" s="66"/>
      <c r="N151" s="66"/>
      <c r="O151" s="66"/>
      <c r="P151" s="66"/>
      <c r="Q151" s="66"/>
      <c r="R151" s="66"/>
      <c r="S151" s="66"/>
      <c r="T151" s="66"/>
      <c r="U151" s="66"/>
      <c r="V151" s="66"/>
      <c r="W151" s="66"/>
      <c r="X151" s="66"/>
      <c r="Y151" s="66"/>
      <c r="Z151" s="66"/>
    </row>
    <row r="152" spans="1:26" ht="25.5" customHeight="1" x14ac:dyDescent="0.4">
      <c r="A152" s="251"/>
      <c r="B152" s="69"/>
      <c r="C152" s="70"/>
      <c r="D152" s="70"/>
      <c r="E152" s="66"/>
      <c r="F152" s="66"/>
      <c r="G152" s="66"/>
      <c r="H152" s="66"/>
      <c r="I152" s="66"/>
      <c r="J152" s="66"/>
      <c r="K152" s="66"/>
      <c r="L152" s="66"/>
      <c r="M152" s="66"/>
      <c r="N152" s="66"/>
      <c r="O152" s="66"/>
      <c r="P152" s="66"/>
      <c r="Q152" s="66"/>
      <c r="R152" s="66"/>
      <c r="S152" s="66"/>
      <c r="T152" s="66"/>
      <c r="U152" s="66"/>
      <c r="V152" s="66"/>
      <c r="W152" s="66"/>
      <c r="X152" s="66"/>
      <c r="Y152" s="66"/>
      <c r="Z152" s="66"/>
    </row>
    <row r="153" spans="1:26" ht="25.5" customHeight="1" x14ac:dyDescent="0.4">
      <c r="A153" s="251"/>
      <c r="B153" s="69"/>
      <c r="C153" s="70"/>
      <c r="D153" s="70"/>
      <c r="E153" s="66"/>
      <c r="F153" s="66"/>
      <c r="G153" s="66"/>
      <c r="H153" s="66"/>
      <c r="I153" s="66"/>
      <c r="J153" s="66"/>
      <c r="K153" s="66"/>
      <c r="L153" s="66"/>
      <c r="M153" s="66"/>
      <c r="N153" s="66"/>
      <c r="O153" s="66"/>
      <c r="P153" s="66"/>
      <c r="Q153" s="66"/>
      <c r="R153" s="66"/>
      <c r="S153" s="66"/>
      <c r="T153" s="66"/>
      <c r="U153" s="66"/>
      <c r="V153" s="66"/>
      <c r="W153" s="66"/>
      <c r="X153" s="66"/>
      <c r="Y153" s="66"/>
      <c r="Z153" s="66"/>
    </row>
    <row r="154" spans="1:26" ht="25.5" customHeight="1" x14ac:dyDescent="0.4">
      <c r="A154" s="251"/>
      <c r="B154" s="69"/>
      <c r="C154" s="70"/>
      <c r="D154" s="70"/>
      <c r="E154" s="66"/>
      <c r="F154" s="66"/>
      <c r="G154" s="66"/>
      <c r="H154" s="66"/>
      <c r="I154" s="66"/>
      <c r="J154" s="66"/>
      <c r="K154" s="66"/>
      <c r="L154" s="66"/>
      <c r="M154" s="66"/>
      <c r="N154" s="66"/>
      <c r="O154" s="66"/>
      <c r="P154" s="66"/>
      <c r="Q154" s="66"/>
      <c r="R154" s="66"/>
      <c r="S154" s="66"/>
      <c r="T154" s="66"/>
      <c r="U154" s="66"/>
      <c r="V154" s="66"/>
      <c r="W154" s="66"/>
      <c r="X154" s="66"/>
      <c r="Y154" s="66"/>
      <c r="Z154" s="66"/>
    </row>
    <row r="155" spans="1:26" ht="25.5" customHeight="1" x14ac:dyDescent="0.4">
      <c r="A155" s="251"/>
      <c r="B155" s="69"/>
      <c r="C155" s="70"/>
      <c r="D155" s="70"/>
      <c r="E155" s="66"/>
      <c r="F155" s="66"/>
      <c r="G155" s="66"/>
      <c r="H155" s="66"/>
      <c r="I155" s="66"/>
      <c r="J155" s="66"/>
      <c r="K155" s="66"/>
      <c r="L155" s="66"/>
      <c r="M155" s="66"/>
      <c r="N155" s="66"/>
      <c r="O155" s="66"/>
      <c r="P155" s="66"/>
      <c r="Q155" s="66"/>
      <c r="R155" s="66"/>
      <c r="S155" s="66"/>
      <c r="T155" s="66"/>
      <c r="U155" s="66"/>
      <c r="V155" s="66"/>
      <c r="W155" s="66"/>
      <c r="X155" s="66"/>
      <c r="Y155" s="66"/>
      <c r="Z155" s="66"/>
    </row>
    <row r="156" spans="1:26" ht="25.5" customHeight="1" x14ac:dyDescent="0.4">
      <c r="A156" s="251"/>
      <c r="B156" s="69"/>
      <c r="C156" s="70"/>
      <c r="D156" s="70"/>
      <c r="E156" s="66"/>
      <c r="F156" s="66"/>
      <c r="G156" s="66"/>
      <c r="H156" s="66"/>
      <c r="I156" s="66"/>
      <c r="J156" s="66"/>
      <c r="K156" s="66"/>
      <c r="L156" s="66"/>
      <c r="M156" s="66"/>
      <c r="N156" s="66"/>
      <c r="O156" s="66"/>
      <c r="P156" s="66"/>
      <c r="Q156" s="66"/>
      <c r="R156" s="66"/>
      <c r="S156" s="66"/>
      <c r="T156" s="66"/>
      <c r="U156" s="66"/>
      <c r="V156" s="66"/>
      <c r="W156" s="66"/>
      <c r="X156" s="66"/>
      <c r="Y156" s="66"/>
      <c r="Z156" s="66"/>
    </row>
    <row r="157" spans="1:26" ht="25.5" customHeight="1" x14ac:dyDescent="0.4">
      <c r="A157" s="251"/>
      <c r="B157" s="69"/>
      <c r="C157" s="70"/>
      <c r="D157" s="70"/>
      <c r="E157" s="66"/>
      <c r="F157" s="66"/>
      <c r="G157" s="66"/>
      <c r="H157" s="66"/>
      <c r="I157" s="66"/>
      <c r="J157" s="66"/>
      <c r="K157" s="66"/>
      <c r="L157" s="66"/>
      <c r="M157" s="66"/>
      <c r="N157" s="66"/>
      <c r="O157" s="66"/>
      <c r="P157" s="66"/>
      <c r="Q157" s="66"/>
      <c r="R157" s="66"/>
      <c r="S157" s="66"/>
      <c r="T157" s="66"/>
      <c r="U157" s="66"/>
      <c r="V157" s="66"/>
      <c r="W157" s="66"/>
      <c r="X157" s="66"/>
      <c r="Y157" s="66"/>
      <c r="Z157" s="66"/>
    </row>
    <row r="158" spans="1:26" ht="25.5" customHeight="1" x14ac:dyDescent="0.4">
      <c r="A158" s="251"/>
      <c r="B158" s="69"/>
      <c r="C158" s="70"/>
      <c r="D158" s="70"/>
      <c r="E158" s="66"/>
      <c r="F158" s="66"/>
      <c r="G158" s="66"/>
      <c r="H158" s="66"/>
      <c r="I158" s="66"/>
      <c r="J158" s="66"/>
      <c r="K158" s="66"/>
      <c r="L158" s="66"/>
      <c r="M158" s="66"/>
      <c r="N158" s="66"/>
      <c r="O158" s="66"/>
      <c r="P158" s="66"/>
      <c r="Q158" s="66"/>
      <c r="R158" s="66"/>
      <c r="S158" s="66"/>
      <c r="T158" s="66"/>
      <c r="U158" s="66"/>
      <c r="V158" s="66"/>
      <c r="W158" s="66"/>
      <c r="X158" s="66"/>
      <c r="Y158" s="66"/>
      <c r="Z158" s="66"/>
    </row>
    <row r="159" spans="1:26" ht="25.5" customHeight="1" x14ac:dyDescent="0.4">
      <c r="A159" s="251"/>
      <c r="B159" s="69"/>
      <c r="C159" s="70"/>
      <c r="D159" s="70"/>
      <c r="E159" s="66"/>
      <c r="F159" s="66"/>
      <c r="G159" s="66"/>
      <c r="H159" s="66"/>
      <c r="I159" s="66"/>
      <c r="J159" s="66"/>
      <c r="K159" s="66"/>
      <c r="L159" s="66"/>
      <c r="M159" s="66"/>
      <c r="N159" s="66"/>
      <c r="O159" s="66"/>
      <c r="P159" s="66"/>
      <c r="Q159" s="66"/>
      <c r="R159" s="66"/>
      <c r="S159" s="66"/>
      <c r="T159" s="66"/>
      <c r="U159" s="66"/>
      <c r="V159" s="66"/>
      <c r="W159" s="66"/>
      <c r="X159" s="66"/>
      <c r="Y159" s="66"/>
      <c r="Z159" s="66"/>
    </row>
    <row r="160" spans="1:26" ht="25.5" customHeight="1" x14ac:dyDescent="0.4">
      <c r="A160" s="251"/>
      <c r="B160" s="69"/>
      <c r="C160" s="70"/>
      <c r="D160" s="70"/>
      <c r="E160" s="66"/>
      <c r="F160" s="66"/>
      <c r="G160" s="66"/>
      <c r="H160" s="66"/>
      <c r="I160" s="66"/>
      <c r="J160" s="66"/>
      <c r="K160" s="66"/>
      <c r="L160" s="66"/>
      <c r="M160" s="66"/>
      <c r="N160" s="66"/>
      <c r="O160" s="66"/>
      <c r="P160" s="66"/>
      <c r="Q160" s="66"/>
      <c r="R160" s="66"/>
      <c r="S160" s="66"/>
      <c r="T160" s="66"/>
      <c r="U160" s="66"/>
      <c r="V160" s="66"/>
      <c r="W160" s="66"/>
      <c r="X160" s="66"/>
      <c r="Y160" s="66"/>
      <c r="Z160" s="66"/>
    </row>
    <row r="161" spans="1:26" ht="25.5" customHeight="1" x14ac:dyDescent="0.4">
      <c r="A161" s="251"/>
      <c r="B161" s="69"/>
      <c r="C161" s="70"/>
      <c r="D161" s="70"/>
      <c r="E161" s="66"/>
      <c r="F161" s="66"/>
      <c r="G161" s="66"/>
      <c r="H161" s="66"/>
      <c r="I161" s="66"/>
      <c r="J161" s="66"/>
      <c r="K161" s="66"/>
      <c r="L161" s="66"/>
      <c r="M161" s="66"/>
      <c r="N161" s="66"/>
      <c r="O161" s="66"/>
      <c r="P161" s="66"/>
      <c r="Q161" s="66"/>
      <c r="R161" s="66"/>
      <c r="S161" s="66"/>
      <c r="T161" s="66"/>
      <c r="U161" s="66"/>
      <c r="V161" s="66"/>
      <c r="W161" s="66"/>
      <c r="X161" s="66"/>
      <c r="Y161" s="66"/>
      <c r="Z161" s="66"/>
    </row>
    <row r="162" spans="1:26" ht="25.5" customHeight="1" x14ac:dyDescent="0.4">
      <c r="A162" s="251"/>
      <c r="B162" s="69"/>
      <c r="C162" s="70"/>
      <c r="D162" s="70"/>
      <c r="E162" s="66"/>
      <c r="F162" s="66"/>
      <c r="G162" s="66"/>
      <c r="H162" s="66"/>
      <c r="I162" s="66"/>
      <c r="J162" s="66"/>
      <c r="K162" s="66"/>
      <c r="L162" s="66"/>
      <c r="M162" s="66"/>
      <c r="N162" s="66"/>
      <c r="O162" s="66"/>
      <c r="P162" s="66"/>
      <c r="Q162" s="66"/>
      <c r="R162" s="66"/>
      <c r="S162" s="66"/>
      <c r="T162" s="66"/>
      <c r="U162" s="66"/>
      <c r="V162" s="66"/>
      <c r="W162" s="66"/>
      <c r="X162" s="66"/>
      <c r="Y162" s="66"/>
      <c r="Z162" s="66"/>
    </row>
    <row r="163" spans="1:26" ht="25.5" customHeight="1" x14ac:dyDescent="0.4">
      <c r="A163" s="251"/>
      <c r="B163" s="69"/>
      <c r="C163" s="70"/>
      <c r="D163" s="70"/>
      <c r="E163" s="66"/>
      <c r="F163" s="66"/>
      <c r="G163" s="66"/>
      <c r="H163" s="66"/>
      <c r="I163" s="66"/>
      <c r="J163" s="66"/>
      <c r="K163" s="66"/>
      <c r="L163" s="66"/>
      <c r="M163" s="66"/>
      <c r="N163" s="66"/>
      <c r="O163" s="66"/>
      <c r="P163" s="66"/>
      <c r="Q163" s="66"/>
      <c r="R163" s="66"/>
      <c r="S163" s="66"/>
      <c r="T163" s="66"/>
      <c r="U163" s="66"/>
      <c r="V163" s="66"/>
      <c r="W163" s="66"/>
      <c r="X163" s="66"/>
      <c r="Y163" s="66"/>
      <c r="Z163" s="66"/>
    </row>
    <row r="164" spans="1:26" ht="25.5" customHeight="1" x14ac:dyDescent="0.4">
      <c r="A164" s="251"/>
      <c r="B164" s="69"/>
      <c r="C164" s="70"/>
      <c r="D164" s="70"/>
      <c r="E164" s="66"/>
      <c r="F164" s="66"/>
      <c r="G164" s="66"/>
      <c r="H164" s="66"/>
      <c r="I164" s="66"/>
      <c r="J164" s="66"/>
      <c r="K164" s="66"/>
      <c r="L164" s="66"/>
      <c r="M164" s="66"/>
      <c r="N164" s="66"/>
      <c r="O164" s="66"/>
      <c r="P164" s="66"/>
      <c r="Q164" s="66"/>
      <c r="R164" s="66"/>
      <c r="S164" s="66"/>
      <c r="T164" s="66"/>
      <c r="U164" s="66"/>
      <c r="V164" s="66"/>
      <c r="W164" s="66"/>
      <c r="X164" s="66"/>
      <c r="Y164" s="66"/>
      <c r="Z164" s="66"/>
    </row>
    <row r="165" spans="1:26" ht="25.5" customHeight="1" x14ac:dyDescent="0.4">
      <c r="A165" s="251"/>
      <c r="B165" s="69"/>
      <c r="C165" s="70"/>
      <c r="D165" s="70"/>
      <c r="E165" s="66"/>
      <c r="F165" s="66"/>
      <c r="G165" s="66"/>
      <c r="H165" s="66"/>
      <c r="I165" s="66"/>
      <c r="J165" s="66"/>
      <c r="K165" s="66"/>
      <c r="L165" s="66"/>
      <c r="M165" s="66"/>
      <c r="N165" s="66"/>
      <c r="O165" s="66"/>
      <c r="P165" s="66"/>
      <c r="Q165" s="66"/>
      <c r="R165" s="66"/>
      <c r="S165" s="66"/>
      <c r="T165" s="66"/>
      <c r="U165" s="66"/>
      <c r="V165" s="66"/>
      <c r="W165" s="66"/>
      <c r="X165" s="66"/>
      <c r="Y165" s="66"/>
      <c r="Z165" s="66"/>
    </row>
    <row r="166" spans="1:26" ht="25.5" customHeight="1" x14ac:dyDescent="0.4">
      <c r="A166" s="251"/>
      <c r="B166" s="69"/>
      <c r="C166" s="70"/>
      <c r="D166" s="70"/>
      <c r="E166" s="66"/>
      <c r="F166" s="66"/>
      <c r="G166" s="66"/>
      <c r="H166" s="66"/>
      <c r="I166" s="66"/>
      <c r="J166" s="66"/>
      <c r="K166" s="66"/>
      <c r="L166" s="66"/>
      <c r="M166" s="66"/>
      <c r="N166" s="66"/>
      <c r="O166" s="66"/>
      <c r="P166" s="66"/>
      <c r="Q166" s="66"/>
      <c r="R166" s="66"/>
      <c r="S166" s="66"/>
      <c r="T166" s="66"/>
      <c r="U166" s="66"/>
      <c r="V166" s="66"/>
      <c r="W166" s="66"/>
      <c r="X166" s="66"/>
      <c r="Y166" s="66"/>
      <c r="Z166" s="66"/>
    </row>
    <row r="167" spans="1:26" ht="25.5" customHeight="1" x14ac:dyDescent="0.4">
      <c r="A167" s="251"/>
      <c r="B167" s="69"/>
      <c r="C167" s="70"/>
      <c r="D167" s="70"/>
      <c r="E167" s="66"/>
      <c r="F167" s="66"/>
      <c r="G167" s="66"/>
      <c r="H167" s="66"/>
      <c r="I167" s="66"/>
      <c r="J167" s="66"/>
      <c r="K167" s="66"/>
      <c r="L167" s="66"/>
      <c r="M167" s="66"/>
      <c r="N167" s="66"/>
      <c r="O167" s="66"/>
      <c r="P167" s="66"/>
      <c r="Q167" s="66"/>
      <c r="R167" s="66"/>
      <c r="S167" s="66"/>
      <c r="T167" s="66"/>
      <c r="U167" s="66"/>
      <c r="V167" s="66"/>
      <c r="W167" s="66"/>
      <c r="X167" s="66"/>
      <c r="Y167" s="66"/>
      <c r="Z167" s="66"/>
    </row>
    <row r="168" spans="1:26" ht="25.5" customHeight="1" x14ac:dyDescent="0.4">
      <c r="A168" s="251"/>
      <c r="B168" s="69"/>
      <c r="C168" s="70"/>
      <c r="D168" s="70"/>
      <c r="E168" s="66"/>
      <c r="F168" s="66"/>
      <c r="G168" s="66"/>
      <c r="H168" s="66"/>
      <c r="I168" s="66"/>
      <c r="J168" s="66"/>
      <c r="K168" s="66"/>
      <c r="L168" s="66"/>
      <c r="M168" s="66"/>
      <c r="N168" s="66"/>
      <c r="O168" s="66"/>
      <c r="P168" s="66"/>
      <c r="Q168" s="66"/>
      <c r="R168" s="66"/>
      <c r="S168" s="66"/>
      <c r="T168" s="66"/>
      <c r="U168" s="66"/>
      <c r="V168" s="66"/>
      <c r="W168" s="66"/>
      <c r="X168" s="66"/>
      <c r="Y168" s="66"/>
      <c r="Z168" s="66"/>
    </row>
    <row r="169" spans="1:26" ht="25.5" customHeight="1" x14ac:dyDescent="0.4">
      <c r="A169" s="251"/>
      <c r="B169" s="69"/>
      <c r="C169" s="70"/>
      <c r="D169" s="70"/>
      <c r="E169" s="66"/>
      <c r="F169" s="66"/>
      <c r="G169" s="66"/>
      <c r="H169" s="66"/>
      <c r="I169" s="66"/>
      <c r="J169" s="66"/>
      <c r="K169" s="66"/>
      <c r="L169" s="66"/>
      <c r="M169" s="66"/>
      <c r="N169" s="66"/>
      <c r="O169" s="66"/>
      <c r="P169" s="66"/>
      <c r="Q169" s="66"/>
      <c r="R169" s="66"/>
      <c r="S169" s="66"/>
      <c r="T169" s="66"/>
      <c r="U169" s="66"/>
      <c r="V169" s="66"/>
      <c r="W169" s="66"/>
      <c r="X169" s="66"/>
      <c r="Y169" s="66"/>
      <c r="Z169" s="66"/>
    </row>
    <row r="170" spans="1:26" ht="25.5" customHeight="1" x14ac:dyDescent="0.4">
      <c r="A170" s="251"/>
      <c r="B170" s="69"/>
      <c r="C170" s="70"/>
      <c r="D170" s="70"/>
      <c r="E170" s="66"/>
      <c r="F170" s="66"/>
      <c r="G170" s="66"/>
      <c r="H170" s="66"/>
      <c r="I170" s="66"/>
      <c r="J170" s="66"/>
      <c r="K170" s="66"/>
      <c r="L170" s="66"/>
      <c r="M170" s="66"/>
      <c r="N170" s="66"/>
      <c r="O170" s="66"/>
      <c r="P170" s="66"/>
      <c r="Q170" s="66"/>
      <c r="R170" s="66"/>
      <c r="S170" s="66"/>
      <c r="T170" s="66"/>
      <c r="U170" s="66"/>
      <c r="V170" s="66"/>
      <c r="W170" s="66"/>
      <c r="X170" s="66"/>
      <c r="Y170" s="66"/>
      <c r="Z170" s="66"/>
    </row>
    <row r="171" spans="1:26" ht="25.5" customHeight="1" x14ac:dyDescent="0.4">
      <c r="A171" s="251"/>
      <c r="B171" s="69"/>
      <c r="C171" s="70"/>
      <c r="D171" s="70"/>
      <c r="E171" s="66"/>
      <c r="F171" s="66"/>
      <c r="G171" s="66"/>
      <c r="H171" s="66"/>
      <c r="I171" s="66"/>
      <c r="J171" s="66"/>
      <c r="K171" s="66"/>
      <c r="L171" s="66"/>
      <c r="M171" s="66"/>
      <c r="N171" s="66"/>
      <c r="O171" s="66"/>
      <c r="P171" s="66"/>
      <c r="Q171" s="66"/>
      <c r="R171" s="66"/>
      <c r="S171" s="66"/>
      <c r="T171" s="66"/>
      <c r="U171" s="66"/>
      <c r="V171" s="66"/>
      <c r="W171" s="66"/>
      <c r="X171" s="66"/>
      <c r="Y171" s="66"/>
      <c r="Z171" s="66"/>
    </row>
    <row r="172" spans="1:26" ht="25.5" customHeight="1" x14ac:dyDescent="0.4">
      <c r="A172" s="251"/>
      <c r="B172" s="69"/>
      <c r="C172" s="70"/>
      <c r="D172" s="70"/>
      <c r="E172" s="66"/>
      <c r="F172" s="66"/>
      <c r="G172" s="66"/>
      <c r="H172" s="66"/>
      <c r="I172" s="66"/>
      <c r="J172" s="66"/>
      <c r="K172" s="66"/>
      <c r="L172" s="66"/>
      <c r="M172" s="66"/>
      <c r="N172" s="66"/>
      <c r="O172" s="66"/>
      <c r="P172" s="66"/>
      <c r="Q172" s="66"/>
      <c r="R172" s="66"/>
      <c r="S172" s="66"/>
      <c r="T172" s="66"/>
      <c r="U172" s="66"/>
      <c r="V172" s="66"/>
      <c r="W172" s="66"/>
      <c r="X172" s="66"/>
      <c r="Y172" s="66"/>
      <c r="Z172" s="66"/>
    </row>
    <row r="173" spans="1:26" ht="25.5" customHeight="1" x14ac:dyDescent="0.4">
      <c r="A173" s="251"/>
      <c r="B173" s="69"/>
      <c r="C173" s="70"/>
      <c r="D173" s="70"/>
      <c r="E173" s="66"/>
      <c r="F173" s="66"/>
      <c r="G173" s="66"/>
      <c r="H173" s="66"/>
      <c r="I173" s="66"/>
      <c r="J173" s="66"/>
      <c r="K173" s="66"/>
      <c r="L173" s="66"/>
      <c r="M173" s="66"/>
      <c r="N173" s="66"/>
      <c r="O173" s="66"/>
      <c r="P173" s="66"/>
      <c r="Q173" s="66"/>
      <c r="R173" s="66"/>
      <c r="S173" s="66"/>
      <c r="T173" s="66"/>
      <c r="U173" s="66"/>
      <c r="V173" s="66"/>
      <c r="W173" s="66"/>
      <c r="X173" s="66"/>
      <c r="Y173" s="66"/>
      <c r="Z173" s="66"/>
    </row>
    <row r="174" spans="1:26" ht="25.5" customHeight="1" x14ac:dyDescent="0.4">
      <c r="A174" s="251"/>
      <c r="B174" s="69"/>
      <c r="C174" s="70"/>
      <c r="D174" s="70"/>
      <c r="E174" s="66"/>
      <c r="F174" s="66"/>
      <c r="G174" s="66"/>
      <c r="H174" s="66"/>
      <c r="I174" s="66"/>
      <c r="J174" s="66"/>
      <c r="K174" s="66"/>
      <c r="L174" s="66"/>
      <c r="M174" s="66"/>
      <c r="N174" s="66"/>
      <c r="O174" s="66"/>
      <c r="P174" s="66"/>
      <c r="Q174" s="66"/>
      <c r="R174" s="66"/>
      <c r="S174" s="66"/>
      <c r="T174" s="66"/>
      <c r="U174" s="66"/>
      <c r="V174" s="66"/>
      <c r="W174" s="66"/>
      <c r="X174" s="66"/>
      <c r="Y174" s="66"/>
      <c r="Z174" s="66"/>
    </row>
    <row r="175" spans="1:26" ht="25.5" customHeight="1" x14ac:dyDescent="0.4">
      <c r="A175" s="251"/>
      <c r="B175" s="69"/>
      <c r="C175" s="70"/>
      <c r="D175" s="70"/>
      <c r="E175" s="66"/>
      <c r="F175" s="66"/>
      <c r="G175" s="66"/>
      <c r="H175" s="66"/>
      <c r="I175" s="66"/>
      <c r="J175" s="66"/>
      <c r="K175" s="66"/>
      <c r="L175" s="66"/>
      <c r="M175" s="66"/>
      <c r="N175" s="66"/>
      <c r="O175" s="66"/>
      <c r="P175" s="66"/>
      <c r="Q175" s="66"/>
      <c r="R175" s="66"/>
      <c r="S175" s="66"/>
      <c r="T175" s="66"/>
      <c r="U175" s="66"/>
      <c r="V175" s="66"/>
      <c r="W175" s="66"/>
      <c r="X175" s="66"/>
      <c r="Y175" s="66"/>
      <c r="Z175" s="66"/>
    </row>
    <row r="176" spans="1:26" ht="25.5" customHeight="1" x14ac:dyDescent="0.4">
      <c r="A176" s="251"/>
      <c r="B176" s="69"/>
      <c r="C176" s="70"/>
      <c r="D176" s="70"/>
      <c r="E176" s="66"/>
      <c r="F176" s="66"/>
      <c r="G176" s="66"/>
      <c r="H176" s="66"/>
      <c r="I176" s="66"/>
      <c r="J176" s="66"/>
      <c r="K176" s="66"/>
      <c r="L176" s="66"/>
      <c r="M176" s="66"/>
      <c r="N176" s="66"/>
      <c r="O176" s="66"/>
      <c r="P176" s="66"/>
      <c r="Q176" s="66"/>
      <c r="R176" s="66"/>
      <c r="S176" s="66"/>
      <c r="T176" s="66"/>
      <c r="U176" s="66"/>
      <c r="V176" s="66"/>
      <c r="W176" s="66"/>
      <c r="X176" s="66"/>
      <c r="Y176" s="66"/>
      <c r="Z176" s="66"/>
    </row>
    <row r="177" spans="1:26" ht="25.5" customHeight="1" x14ac:dyDescent="0.4">
      <c r="A177" s="251"/>
      <c r="B177" s="69"/>
      <c r="C177" s="70"/>
      <c r="D177" s="70"/>
      <c r="E177" s="66"/>
      <c r="F177" s="66"/>
      <c r="G177" s="66"/>
      <c r="H177" s="66"/>
      <c r="I177" s="66"/>
      <c r="J177" s="66"/>
      <c r="K177" s="66"/>
      <c r="L177" s="66"/>
      <c r="M177" s="66"/>
      <c r="N177" s="66"/>
      <c r="O177" s="66"/>
      <c r="P177" s="66"/>
      <c r="Q177" s="66"/>
      <c r="R177" s="66"/>
      <c r="S177" s="66"/>
      <c r="T177" s="66"/>
      <c r="U177" s="66"/>
      <c r="V177" s="66"/>
      <c r="W177" s="66"/>
      <c r="X177" s="66"/>
      <c r="Y177" s="66"/>
      <c r="Z177" s="66"/>
    </row>
    <row r="178" spans="1:26" ht="25.5" customHeight="1" x14ac:dyDescent="0.4">
      <c r="A178" s="251"/>
      <c r="B178" s="69"/>
      <c r="C178" s="70"/>
      <c r="D178" s="70"/>
      <c r="E178" s="66"/>
      <c r="F178" s="66"/>
      <c r="G178" s="66"/>
      <c r="H178" s="66"/>
      <c r="I178" s="66"/>
      <c r="J178" s="66"/>
      <c r="K178" s="66"/>
      <c r="L178" s="66"/>
      <c r="M178" s="66"/>
      <c r="N178" s="66"/>
      <c r="O178" s="66"/>
      <c r="P178" s="66"/>
      <c r="Q178" s="66"/>
      <c r="R178" s="66"/>
      <c r="S178" s="66"/>
      <c r="T178" s="66"/>
      <c r="U178" s="66"/>
      <c r="V178" s="66"/>
      <c r="W178" s="66"/>
      <c r="X178" s="66"/>
      <c r="Y178" s="66"/>
      <c r="Z178" s="66"/>
    </row>
    <row r="179" spans="1:26" ht="25.5" customHeight="1" x14ac:dyDescent="0.4">
      <c r="A179" s="251"/>
      <c r="B179" s="69"/>
      <c r="C179" s="70"/>
      <c r="D179" s="70"/>
      <c r="E179" s="66"/>
      <c r="F179" s="66"/>
      <c r="G179" s="66"/>
      <c r="H179" s="66"/>
      <c r="I179" s="66"/>
      <c r="J179" s="66"/>
      <c r="K179" s="66"/>
      <c r="L179" s="66"/>
      <c r="M179" s="66"/>
      <c r="N179" s="66"/>
      <c r="O179" s="66"/>
      <c r="P179" s="66"/>
      <c r="Q179" s="66"/>
      <c r="R179" s="66"/>
      <c r="S179" s="66"/>
      <c r="T179" s="66"/>
      <c r="U179" s="66"/>
      <c r="V179" s="66"/>
      <c r="W179" s="66"/>
      <c r="X179" s="66"/>
      <c r="Y179" s="66"/>
      <c r="Z179" s="66"/>
    </row>
    <row r="180" spans="1:26" ht="25.5" customHeight="1" x14ac:dyDescent="0.4">
      <c r="A180" s="251"/>
      <c r="B180" s="69"/>
      <c r="C180" s="70"/>
      <c r="D180" s="70"/>
      <c r="E180" s="66"/>
      <c r="F180" s="66"/>
      <c r="G180" s="66"/>
      <c r="H180" s="66"/>
      <c r="I180" s="66"/>
      <c r="J180" s="66"/>
      <c r="K180" s="66"/>
      <c r="L180" s="66"/>
      <c r="M180" s="66"/>
      <c r="N180" s="66"/>
      <c r="O180" s="66"/>
      <c r="P180" s="66"/>
      <c r="Q180" s="66"/>
      <c r="R180" s="66"/>
      <c r="S180" s="66"/>
      <c r="T180" s="66"/>
      <c r="U180" s="66"/>
      <c r="V180" s="66"/>
      <c r="W180" s="66"/>
      <c r="X180" s="66"/>
      <c r="Y180" s="66"/>
      <c r="Z180" s="66"/>
    </row>
    <row r="181" spans="1:26" ht="25.5" customHeight="1" x14ac:dyDescent="0.4">
      <c r="A181" s="251"/>
      <c r="B181" s="69"/>
      <c r="C181" s="70"/>
      <c r="D181" s="70"/>
      <c r="E181" s="66"/>
      <c r="F181" s="66"/>
      <c r="G181" s="66"/>
      <c r="H181" s="66"/>
      <c r="I181" s="66"/>
      <c r="J181" s="66"/>
      <c r="K181" s="66"/>
      <c r="L181" s="66"/>
      <c r="M181" s="66"/>
      <c r="N181" s="66"/>
      <c r="O181" s="66"/>
      <c r="P181" s="66"/>
      <c r="Q181" s="66"/>
      <c r="R181" s="66"/>
      <c r="S181" s="66"/>
      <c r="T181" s="66"/>
      <c r="U181" s="66"/>
      <c r="V181" s="66"/>
      <c r="W181" s="66"/>
      <c r="X181" s="66"/>
      <c r="Y181" s="66"/>
      <c r="Z181" s="66"/>
    </row>
    <row r="182" spans="1:26" ht="25.5" customHeight="1" x14ac:dyDescent="0.4">
      <c r="A182" s="251"/>
      <c r="B182" s="69"/>
      <c r="C182" s="70"/>
      <c r="D182" s="70"/>
      <c r="E182" s="66"/>
      <c r="F182" s="66"/>
      <c r="G182" s="66"/>
      <c r="H182" s="66"/>
      <c r="I182" s="66"/>
      <c r="J182" s="66"/>
      <c r="K182" s="66"/>
      <c r="L182" s="66"/>
      <c r="M182" s="66"/>
      <c r="N182" s="66"/>
      <c r="O182" s="66"/>
      <c r="P182" s="66"/>
      <c r="Q182" s="66"/>
      <c r="R182" s="66"/>
      <c r="S182" s="66"/>
      <c r="T182" s="66"/>
      <c r="U182" s="66"/>
      <c r="V182" s="66"/>
      <c r="W182" s="66"/>
      <c r="X182" s="66"/>
      <c r="Y182" s="66"/>
      <c r="Z182" s="66"/>
    </row>
    <row r="183" spans="1:26" ht="25.5" customHeight="1" x14ac:dyDescent="0.4">
      <c r="A183" s="251"/>
      <c r="B183" s="69"/>
      <c r="C183" s="70"/>
      <c r="D183" s="70"/>
      <c r="E183" s="66"/>
      <c r="F183" s="66"/>
      <c r="G183" s="66"/>
      <c r="H183" s="66"/>
      <c r="I183" s="66"/>
      <c r="J183" s="66"/>
      <c r="K183" s="66"/>
      <c r="L183" s="66"/>
      <c r="M183" s="66"/>
      <c r="N183" s="66"/>
      <c r="O183" s="66"/>
      <c r="P183" s="66"/>
      <c r="Q183" s="66"/>
      <c r="R183" s="66"/>
      <c r="S183" s="66"/>
      <c r="T183" s="66"/>
      <c r="U183" s="66"/>
      <c r="V183" s="66"/>
      <c r="W183" s="66"/>
      <c r="X183" s="66"/>
      <c r="Y183" s="66"/>
      <c r="Z183" s="66"/>
    </row>
    <row r="184" spans="1:26" ht="25.5" customHeight="1" x14ac:dyDescent="0.4">
      <c r="A184" s="251"/>
      <c r="B184" s="69"/>
      <c r="C184" s="70"/>
      <c r="D184" s="70"/>
      <c r="E184" s="66"/>
      <c r="F184" s="66"/>
      <c r="G184" s="66"/>
      <c r="H184" s="66"/>
      <c r="I184" s="66"/>
      <c r="J184" s="66"/>
      <c r="K184" s="66"/>
      <c r="L184" s="66"/>
      <c r="M184" s="66"/>
      <c r="N184" s="66"/>
      <c r="O184" s="66"/>
      <c r="P184" s="66"/>
      <c r="Q184" s="66"/>
      <c r="R184" s="66"/>
      <c r="S184" s="66"/>
      <c r="T184" s="66"/>
      <c r="U184" s="66"/>
      <c r="V184" s="66"/>
      <c r="W184" s="66"/>
      <c r="X184" s="66"/>
      <c r="Y184" s="66"/>
      <c r="Z184" s="66"/>
    </row>
    <row r="185" spans="1:26" ht="25.5" customHeight="1" x14ac:dyDescent="0.4">
      <c r="A185" s="251"/>
      <c r="B185" s="69"/>
      <c r="C185" s="70"/>
      <c r="D185" s="70"/>
      <c r="E185" s="66"/>
      <c r="F185" s="66"/>
      <c r="G185" s="66"/>
      <c r="H185" s="66"/>
      <c r="I185" s="66"/>
      <c r="J185" s="66"/>
      <c r="K185" s="66"/>
      <c r="L185" s="66"/>
      <c r="M185" s="66"/>
      <c r="N185" s="66"/>
      <c r="O185" s="66"/>
      <c r="P185" s="66"/>
      <c r="Q185" s="66"/>
      <c r="R185" s="66"/>
      <c r="S185" s="66"/>
      <c r="T185" s="66"/>
      <c r="U185" s="66"/>
      <c r="V185" s="66"/>
      <c r="W185" s="66"/>
      <c r="X185" s="66"/>
      <c r="Y185" s="66"/>
      <c r="Z185" s="66"/>
    </row>
    <row r="186" spans="1:26" ht="25.5" customHeight="1" x14ac:dyDescent="0.4">
      <c r="A186" s="251"/>
      <c r="B186" s="69"/>
      <c r="C186" s="70"/>
      <c r="D186" s="70"/>
      <c r="E186" s="66"/>
      <c r="F186" s="66"/>
      <c r="G186" s="66"/>
      <c r="H186" s="66"/>
      <c r="I186" s="66"/>
      <c r="J186" s="66"/>
      <c r="K186" s="66"/>
      <c r="L186" s="66"/>
      <c r="M186" s="66"/>
      <c r="N186" s="66"/>
      <c r="O186" s="66"/>
      <c r="P186" s="66"/>
      <c r="Q186" s="66"/>
      <c r="R186" s="66"/>
      <c r="S186" s="66"/>
      <c r="T186" s="66"/>
      <c r="U186" s="66"/>
      <c r="V186" s="66"/>
      <c r="W186" s="66"/>
      <c r="X186" s="66"/>
      <c r="Y186" s="66"/>
      <c r="Z186" s="66"/>
    </row>
    <row r="187" spans="1:26" ht="25.5" customHeight="1" x14ac:dyDescent="0.4">
      <c r="A187" s="251"/>
      <c r="B187" s="69"/>
      <c r="C187" s="70"/>
      <c r="D187" s="70"/>
      <c r="E187" s="66"/>
      <c r="F187" s="66"/>
      <c r="G187" s="66"/>
      <c r="H187" s="66"/>
      <c r="I187" s="66"/>
      <c r="J187" s="66"/>
      <c r="K187" s="66"/>
      <c r="L187" s="66"/>
      <c r="M187" s="66"/>
      <c r="N187" s="66"/>
      <c r="O187" s="66"/>
      <c r="P187" s="66"/>
      <c r="Q187" s="66"/>
      <c r="R187" s="66"/>
      <c r="S187" s="66"/>
      <c r="T187" s="66"/>
      <c r="U187" s="66"/>
      <c r="V187" s="66"/>
      <c r="W187" s="66"/>
      <c r="X187" s="66"/>
      <c r="Y187" s="66"/>
      <c r="Z187" s="66"/>
    </row>
    <row r="188" spans="1:26" ht="25.5" customHeight="1" x14ac:dyDescent="0.4">
      <c r="A188" s="251"/>
      <c r="B188" s="69"/>
      <c r="C188" s="70"/>
      <c r="D188" s="70"/>
      <c r="E188" s="66"/>
      <c r="F188" s="66"/>
      <c r="G188" s="66"/>
      <c r="H188" s="66"/>
      <c r="I188" s="66"/>
      <c r="J188" s="66"/>
      <c r="K188" s="66"/>
      <c r="L188" s="66"/>
      <c r="M188" s="66"/>
      <c r="N188" s="66"/>
      <c r="O188" s="66"/>
      <c r="P188" s="66"/>
      <c r="Q188" s="66"/>
      <c r="R188" s="66"/>
      <c r="S188" s="66"/>
      <c r="T188" s="66"/>
      <c r="U188" s="66"/>
      <c r="V188" s="66"/>
      <c r="W188" s="66"/>
      <c r="X188" s="66"/>
      <c r="Y188" s="66"/>
      <c r="Z188" s="66"/>
    </row>
    <row r="189" spans="1:26" ht="25.5" customHeight="1" x14ac:dyDescent="0.4">
      <c r="A189" s="251"/>
      <c r="B189" s="69"/>
      <c r="C189" s="70"/>
      <c r="D189" s="70"/>
      <c r="E189" s="66"/>
      <c r="F189" s="66"/>
      <c r="G189" s="66"/>
      <c r="H189" s="66"/>
      <c r="I189" s="66"/>
      <c r="J189" s="66"/>
      <c r="K189" s="66"/>
      <c r="L189" s="66"/>
      <c r="M189" s="66"/>
      <c r="N189" s="66"/>
      <c r="O189" s="66"/>
      <c r="P189" s="66"/>
      <c r="Q189" s="66"/>
      <c r="R189" s="66"/>
      <c r="S189" s="66"/>
      <c r="T189" s="66"/>
      <c r="U189" s="66"/>
      <c r="V189" s="66"/>
      <c r="W189" s="66"/>
      <c r="X189" s="66"/>
      <c r="Y189" s="66"/>
      <c r="Z189" s="66"/>
    </row>
    <row r="190" spans="1:26" ht="25.5" customHeight="1" x14ac:dyDescent="0.4">
      <c r="A190" s="251"/>
      <c r="B190" s="69"/>
      <c r="C190" s="70"/>
      <c r="D190" s="70"/>
      <c r="E190" s="66"/>
      <c r="F190" s="66"/>
      <c r="G190" s="66"/>
      <c r="H190" s="66"/>
      <c r="I190" s="66"/>
      <c r="J190" s="66"/>
      <c r="K190" s="66"/>
      <c r="L190" s="66"/>
      <c r="M190" s="66"/>
      <c r="N190" s="66"/>
      <c r="O190" s="66"/>
      <c r="P190" s="66"/>
      <c r="Q190" s="66"/>
      <c r="R190" s="66"/>
      <c r="S190" s="66"/>
      <c r="T190" s="66"/>
      <c r="U190" s="66"/>
      <c r="V190" s="66"/>
      <c r="W190" s="66"/>
      <c r="X190" s="66"/>
      <c r="Y190" s="66"/>
      <c r="Z190" s="66"/>
    </row>
    <row r="191" spans="1:26" ht="25.5" customHeight="1" x14ac:dyDescent="0.4">
      <c r="A191" s="251"/>
      <c r="B191" s="69"/>
      <c r="C191" s="70"/>
      <c r="D191" s="70"/>
      <c r="E191" s="66"/>
      <c r="F191" s="66"/>
      <c r="G191" s="66"/>
      <c r="H191" s="66"/>
      <c r="I191" s="66"/>
      <c r="J191" s="66"/>
      <c r="K191" s="66"/>
      <c r="L191" s="66"/>
      <c r="M191" s="66"/>
      <c r="N191" s="66"/>
      <c r="O191" s="66"/>
      <c r="P191" s="66"/>
      <c r="Q191" s="66"/>
      <c r="R191" s="66"/>
      <c r="S191" s="66"/>
      <c r="T191" s="66"/>
      <c r="U191" s="66"/>
      <c r="V191" s="66"/>
      <c r="W191" s="66"/>
      <c r="X191" s="66"/>
      <c r="Y191" s="66"/>
      <c r="Z191" s="66"/>
    </row>
    <row r="192" spans="1:26" ht="25.5" customHeight="1" x14ac:dyDescent="0.4">
      <c r="A192" s="251"/>
      <c r="B192" s="69"/>
      <c r="C192" s="70"/>
      <c r="D192" s="70"/>
      <c r="E192" s="66"/>
      <c r="F192" s="66"/>
      <c r="G192" s="66"/>
      <c r="H192" s="66"/>
      <c r="I192" s="66"/>
      <c r="J192" s="66"/>
      <c r="K192" s="66"/>
      <c r="L192" s="66"/>
      <c r="M192" s="66"/>
      <c r="N192" s="66"/>
      <c r="O192" s="66"/>
      <c r="P192" s="66"/>
      <c r="Q192" s="66"/>
      <c r="R192" s="66"/>
      <c r="S192" s="66"/>
      <c r="T192" s="66"/>
      <c r="U192" s="66"/>
      <c r="V192" s="66"/>
      <c r="W192" s="66"/>
      <c r="X192" s="66"/>
      <c r="Y192" s="66"/>
      <c r="Z192" s="66"/>
    </row>
    <row r="193" spans="1:26" ht="25.5" customHeight="1" x14ac:dyDescent="0.4">
      <c r="A193" s="251"/>
      <c r="B193" s="69"/>
      <c r="C193" s="70"/>
      <c r="D193" s="70"/>
      <c r="E193" s="66"/>
      <c r="F193" s="66"/>
      <c r="G193" s="66"/>
      <c r="H193" s="66"/>
      <c r="I193" s="66"/>
      <c r="J193" s="66"/>
      <c r="K193" s="66"/>
      <c r="L193" s="66"/>
      <c r="M193" s="66"/>
      <c r="N193" s="66"/>
      <c r="O193" s="66"/>
      <c r="P193" s="66"/>
      <c r="Q193" s="66"/>
      <c r="R193" s="66"/>
      <c r="S193" s="66"/>
      <c r="T193" s="66"/>
      <c r="U193" s="66"/>
      <c r="V193" s="66"/>
      <c r="W193" s="66"/>
      <c r="X193" s="66"/>
      <c r="Y193" s="66"/>
      <c r="Z193" s="66"/>
    </row>
    <row r="194" spans="1:26" ht="25.5" customHeight="1" x14ac:dyDescent="0.4">
      <c r="A194" s="251"/>
      <c r="B194" s="69"/>
      <c r="C194" s="70"/>
      <c r="D194" s="70"/>
      <c r="E194" s="66"/>
      <c r="F194" s="66"/>
      <c r="G194" s="66"/>
      <c r="H194" s="66"/>
      <c r="I194" s="66"/>
      <c r="J194" s="66"/>
      <c r="K194" s="66"/>
      <c r="L194" s="66"/>
      <c r="M194" s="66"/>
      <c r="N194" s="66"/>
      <c r="O194" s="66"/>
      <c r="P194" s="66"/>
      <c r="Q194" s="66"/>
      <c r="R194" s="66"/>
      <c r="S194" s="66"/>
      <c r="T194" s="66"/>
      <c r="U194" s="66"/>
      <c r="V194" s="66"/>
      <c r="W194" s="66"/>
      <c r="X194" s="66"/>
      <c r="Y194" s="66"/>
      <c r="Z194" s="66"/>
    </row>
    <row r="195" spans="1:26" ht="25.5" customHeight="1" x14ac:dyDescent="0.4">
      <c r="A195" s="251"/>
      <c r="B195" s="69"/>
      <c r="C195" s="70"/>
      <c r="D195" s="70"/>
      <c r="E195" s="66"/>
      <c r="F195" s="66"/>
      <c r="G195" s="66"/>
      <c r="H195" s="66"/>
      <c r="I195" s="66"/>
      <c r="J195" s="66"/>
      <c r="K195" s="66"/>
      <c r="L195" s="66"/>
      <c r="M195" s="66"/>
      <c r="N195" s="66"/>
      <c r="O195" s="66"/>
      <c r="P195" s="66"/>
      <c r="Q195" s="66"/>
      <c r="R195" s="66"/>
      <c r="S195" s="66"/>
      <c r="T195" s="66"/>
      <c r="U195" s="66"/>
      <c r="V195" s="66"/>
      <c r="W195" s="66"/>
      <c r="X195" s="66"/>
      <c r="Y195" s="66"/>
      <c r="Z195" s="66"/>
    </row>
    <row r="196" spans="1:26" ht="25.5" customHeight="1" x14ac:dyDescent="0.4">
      <c r="A196" s="251"/>
      <c r="B196" s="69"/>
      <c r="C196" s="70"/>
      <c r="D196" s="70"/>
      <c r="E196" s="66"/>
      <c r="F196" s="66"/>
      <c r="G196" s="66"/>
      <c r="H196" s="66"/>
      <c r="I196" s="66"/>
      <c r="J196" s="66"/>
      <c r="K196" s="66"/>
      <c r="L196" s="66"/>
      <c r="M196" s="66"/>
      <c r="N196" s="66"/>
      <c r="O196" s="66"/>
      <c r="P196" s="66"/>
      <c r="Q196" s="66"/>
      <c r="R196" s="66"/>
      <c r="S196" s="66"/>
      <c r="T196" s="66"/>
      <c r="U196" s="66"/>
      <c r="V196" s="66"/>
      <c r="W196" s="66"/>
      <c r="X196" s="66"/>
      <c r="Y196" s="66"/>
      <c r="Z196" s="66"/>
    </row>
    <row r="197" spans="1:26" ht="25.5" customHeight="1" x14ac:dyDescent="0.4">
      <c r="A197" s="251"/>
      <c r="B197" s="69"/>
      <c r="C197" s="70"/>
      <c r="D197" s="70"/>
      <c r="E197" s="66"/>
      <c r="F197" s="66"/>
      <c r="G197" s="66"/>
      <c r="H197" s="66"/>
      <c r="I197" s="66"/>
      <c r="J197" s="66"/>
      <c r="K197" s="66"/>
      <c r="L197" s="66"/>
      <c r="M197" s="66"/>
      <c r="N197" s="66"/>
      <c r="O197" s="66"/>
      <c r="P197" s="66"/>
      <c r="Q197" s="66"/>
      <c r="R197" s="66"/>
      <c r="S197" s="66"/>
      <c r="T197" s="66"/>
      <c r="U197" s="66"/>
      <c r="V197" s="66"/>
      <c r="W197" s="66"/>
      <c r="X197" s="66"/>
      <c r="Y197" s="66"/>
      <c r="Z197" s="66"/>
    </row>
    <row r="198" spans="1:26" ht="25.5" customHeight="1" x14ac:dyDescent="0.4">
      <c r="A198" s="251"/>
      <c r="B198" s="69"/>
      <c r="C198" s="70"/>
      <c r="D198" s="70"/>
      <c r="E198" s="66"/>
      <c r="F198" s="66"/>
      <c r="G198" s="66"/>
      <c r="H198" s="66"/>
      <c r="I198" s="66"/>
      <c r="J198" s="66"/>
      <c r="K198" s="66"/>
      <c r="L198" s="66"/>
      <c r="M198" s="66"/>
      <c r="N198" s="66"/>
      <c r="O198" s="66"/>
      <c r="P198" s="66"/>
      <c r="Q198" s="66"/>
      <c r="R198" s="66"/>
      <c r="S198" s="66"/>
      <c r="T198" s="66"/>
      <c r="U198" s="66"/>
      <c r="V198" s="66"/>
      <c r="W198" s="66"/>
      <c r="X198" s="66"/>
      <c r="Y198" s="66"/>
      <c r="Z198" s="66"/>
    </row>
    <row r="199" spans="1:26" ht="25.5" customHeight="1" x14ac:dyDescent="0.4">
      <c r="A199" s="251"/>
      <c r="B199" s="69"/>
      <c r="C199" s="70"/>
      <c r="D199" s="70"/>
      <c r="E199" s="66"/>
      <c r="F199" s="66"/>
      <c r="G199" s="66"/>
      <c r="H199" s="66"/>
      <c r="I199" s="66"/>
      <c r="J199" s="66"/>
      <c r="K199" s="66"/>
      <c r="L199" s="66"/>
      <c r="M199" s="66"/>
      <c r="N199" s="66"/>
      <c r="O199" s="66"/>
      <c r="P199" s="66"/>
      <c r="Q199" s="66"/>
      <c r="R199" s="66"/>
      <c r="S199" s="66"/>
      <c r="T199" s="66"/>
      <c r="U199" s="66"/>
      <c r="V199" s="66"/>
      <c r="W199" s="66"/>
      <c r="X199" s="66"/>
      <c r="Y199" s="66"/>
      <c r="Z199" s="66"/>
    </row>
    <row r="200" spans="1:26" ht="25.5" customHeight="1" x14ac:dyDescent="0.4">
      <c r="A200" s="251"/>
      <c r="B200" s="69"/>
      <c r="C200" s="70"/>
      <c r="D200" s="70"/>
      <c r="E200" s="66"/>
      <c r="F200" s="66"/>
      <c r="G200" s="66"/>
      <c r="H200" s="66"/>
      <c r="I200" s="66"/>
      <c r="J200" s="66"/>
      <c r="K200" s="66"/>
      <c r="L200" s="66"/>
      <c r="M200" s="66"/>
      <c r="N200" s="66"/>
      <c r="O200" s="66"/>
      <c r="P200" s="66"/>
      <c r="Q200" s="66"/>
      <c r="R200" s="66"/>
      <c r="S200" s="66"/>
      <c r="T200" s="66"/>
      <c r="U200" s="66"/>
      <c r="V200" s="66"/>
      <c r="W200" s="66"/>
      <c r="X200" s="66"/>
      <c r="Y200" s="66"/>
      <c r="Z200" s="66"/>
    </row>
    <row r="201" spans="1:26" ht="25.5" customHeight="1" x14ac:dyDescent="0.4">
      <c r="A201" s="251"/>
      <c r="B201" s="69"/>
      <c r="C201" s="70"/>
      <c r="D201" s="70"/>
      <c r="E201" s="66"/>
      <c r="F201" s="66"/>
      <c r="G201" s="66"/>
      <c r="H201" s="66"/>
      <c r="I201" s="66"/>
      <c r="J201" s="66"/>
      <c r="K201" s="66"/>
      <c r="L201" s="66"/>
      <c r="M201" s="66"/>
      <c r="N201" s="66"/>
      <c r="O201" s="66"/>
      <c r="P201" s="66"/>
      <c r="Q201" s="66"/>
      <c r="R201" s="66"/>
      <c r="S201" s="66"/>
      <c r="T201" s="66"/>
      <c r="U201" s="66"/>
      <c r="V201" s="66"/>
      <c r="W201" s="66"/>
      <c r="X201" s="66"/>
      <c r="Y201" s="66"/>
      <c r="Z201" s="66"/>
    </row>
    <row r="202" spans="1:26" ht="25.5" customHeight="1" x14ac:dyDescent="0.4">
      <c r="A202" s="251"/>
      <c r="B202" s="69"/>
      <c r="C202" s="70"/>
      <c r="D202" s="70"/>
      <c r="E202" s="66"/>
      <c r="F202" s="66"/>
      <c r="G202" s="66"/>
      <c r="H202" s="66"/>
      <c r="I202" s="66"/>
      <c r="J202" s="66"/>
      <c r="K202" s="66"/>
      <c r="L202" s="66"/>
      <c r="M202" s="66"/>
      <c r="N202" s="66"/>
      <c r="O202" s="66"/>
      <c r="P202" s="66"/>
      <c r="Q202" s="66"/>
      <c r="R202" s="66"/>
      <c r="S202" s="66"/>
      <c r="T202" s="66"/>
      <c r="U202" s="66"/>
      <c r="V202" s="66"/>
      <c r="W202" s="66"/>
      <c r="X202" s="66"/>
      <c r="Y202" s="66"/>
      <c r="Z202" s="66"/>
    </row>
    <row r="203" spans="1:26" ht="25.5" customHeight="1" x14ac:dyDescent="0.4">
      <c r="A203" s="251"/>
      <c r="B203" s="69"/>
      <c r="C203" s="70"/>
      <c r="D203" s="70"/>
      <c r="E203" s="66"/>
      <c r="F203" s="66"/>
      <c r="G203" s="66"/>
      <c r="H203" s="66"/>
      <c r="I203" s="66"/>
      <c r="J203" s="66"/>
      <c r="K203" s="66"/>
      <c r="L203" s="66"/>
      <c r="M203" s="66"/>
      <c r="N203" s="66"/>
      <c r="O203" s="66"/>
      <c r="P203" s="66"/>
      <c r="Q203" s="66"/>
      <c r="R203" s="66"/>
      <c r="S203" s="66"/>
      <c r="T203" s="66"/>
      <c r="U203" s="66"/>
      <c r="V203" s="66"/>
      <c r="W203" s="66"/>
      <c r="X203" s="66"/>
      <c r="Y203" s="66"/>
      <c r="Z203" s="66"/>
    </row>
    <row r="204" spans="1:26" ht="25.5" customHeight="1" x14ac:dyDescent="0.4">
      <c r="A204" s="251"/>
      <c r="B204" s="69"/>
      <c r="C204" s="70"/>
      <c r="D204" s="70"/>
      <c r="E204" s="66"/>
      <c r="F204" s="66"/>
      <c r="G204" s="66"/>
      <c r="H204" s="66"/>
      <c r="I204" s="66"/>
      <c r="J204" s="66"/>
      <c r="K204" s="66"/>
      <c r="L204" s="66"/>
      <c r="M204" s="66"/>
      <c r="N204" s="66"/>
      <c r="O204" s="66"/>
      <c r="P204" s="66"/>
      <c r="Q204" s="66"/>
      <c r="R204" s="66"/>
      <c r="S204" s="66"/>
      <c r="T204" s="66"/>
      <c r="U204" s="66"/>
      <c r="V204" s="66"/>
      <c r="W204" s="66"/>
      <c r="X204" s="66"/>
      <c r="Y204" s="66"/>
      <c r="Z204" s="66"/>
    </row>
    <row r="205" spans="1:26" ht="25.5" customHeight="1" x14ac:dyDescent="0.4">
      <c r="A205" s="251"/>
      <c r="B205" s="69"/>
      <c r="C205" s="70"/>
      <c r="D205" s="70"/>
      <c r="E205" s="66"/>
      <c r="F205" s="66"/>
      <c r="G205" s="66"/>
      <c r="H205" s="66"/>
      <c r="I205" s="66"/>
      <c r="J205" s="66"/>
      <c r="K205" s="66"/>
      <c r="L205" s="66"/>
      <c r="M205" s="66"/>
      <c r="N205" s="66"/>
      <c r="O205" s="66"/>
      <c r="P205" s="66"/>
      <c r="Q205" s="66"/>
      <c r="R205" s="66"/>
      <c r="S205" s="66"/>
      <c r="T205" s="66"/>
      <c r="U205" s="66"/>
      <c r="V205" s="66"/>
      <c r="W205" s="66"/>
      <c r="X205" s="66"/>
      <c r="Y205" s="66"/>
      <c r="Z205" s="66"/>
    </row>
    <row r="206" spans="1:26" ht="25.5" customHeight="1" x14ac:dyDescent="0.4">
      <c r="A206" s="251"/>
      <c r="B206" s="69"/>
      <c r="C206" s="70"/>
      <c r="D206" s="70"/>
      <c r="E206" s="66"/>
      <c r="F206" s="66"/>
      <c r="G206" s="66"/>
      <c r="H206" s="66"/>
      <c r="I206" s="66"/>
      <c r="J206" s="66"/>
      <c r="K206" s="66"/>
      <c r="L206" s="66"/>
      <c r="M206" s="66"/>
      <c r="N206" s="66"/>
      <c r="O206" s="66"/>
      <c r="P206" s="66"/>
      <c r="Q206" s="66"/>
      <c r="R206" s="66"/>
      <c r="S206" s="66"/>
      <c r="T206" s="66"/>
      <c r="U206" s="66"/>
      <c r="V206" s="66"/>
      <c r="W206" s="66"/>
      <c r="X206" s="66"/>
      <c r="Y206" s="66"/>
      <c r="Z206" s="66"/>
    </row>
    <row r="207" spans="1:26" ht="25.5" customHeight="1" x14ac:dyDescent="0.4">
      <c r="A207" s="251"/>
      <c r="B207" s="69"/>
      <c r="C207" s="70"/>
      <c r="D207" s="70"/>
      <c r="E207" s="66"/>
      <c r="F207" s="66"/>
      <c r="G207" s="66"/>
      <c r="H207" s="66"/>
      <c r="I207" s="66"/>
      <c r="J207" s="66"/>
      <c r="K207" s="66"/>
      <c r="L207" s="66"/>
      <c r="M207" s="66"/>
      <c r="N207" s="66"/>
      <c r="O207" s="66"/>
      <c r="P207" s="66"/>
      <c r="Q207" s="66"/>
      <c r="R207" s="66"/>
      <c r="S207" s="66"/>
      <c r="T207" s="66"/>
      <c r="U207" s="66"/>
      <c r="V207" s="66"/>
      <c r="W207" s="66"/>
      <c r="X207" s="66"/>
      <c r="Y207" s="66"/>
      <c r="Z207" s="66"/>
    </row>
    <row r="208" spans="1:26" ht="25.5" customHeight="1" x14ac:dyDescent="0.4">
      <c r="A208" s="249"/>
      <c r="B208" s="69"/>
      <c r="C208" s="69"/>
      <c r="D208" s="69"/>
      <c r="E208" s="66"/>
      <c r="F208" s="66"/>
      <c r="G208" s="66"/>
      <c r="H208" s="66"/>
      <c r="I208" s="66"/>
      <c r="J208" s="66"/>
      <c r="K208" s="66"/>
      <c r="L208" s="66"/>
      <c r="M208" s="66"/>
      <c r="N208" s="66"/>
      <c r="O208" s="66"/>
      <c r="P208" s="66"/>
      <c r="Q208" s="66"/>
      <c r="R208" s="66"/>
      <c r="S208" s="66"/>
      <c r="T208" s="66"/>
      <c r="U208" s="66"/>
      <c r="V208" s="66"/>
      <c r="W208" s="66"/>
      <c r="X208" s="66"/>
      <c r="Y208" s="66"/>
      <c r="Z208" s="66"/>
    </row>
    <row r="209" spans="1:26" ht="25.5" customHeight="1" x14ac:dyDescent="0.4">
      <c r="A209" s="249"/>
      <c r="B209" s="71" t="s">
        <v>859</v>
      </c>
      <c r="C209" s="71" t="s">
        <v>860</v>
      </c>
      <c r="D209" s="66" t="s">
        <v>859</v>
      </c>
      <c r="E209" s="66" t="s">
        <v>860</v>
      </c>
      <c r="F209" s="66"/>
      <c r="G209" s="66"/>
      <c r="H209" s="66"/>
      <c r="I209" s="66"/>
      <c r="J209" s="66"/>
      <c r="K209" s="66"/>
      <c r="L209" s="66"/>
      <c r="M209" s="66"/>
      <c r="N209" s="66"/>
      <c r="O209" s="66"/>
      <c r="P209" s="66"/>
      <c r="Q209" s="66"/>
      <c r="R209" s="66"/>
      <c r="S209" s="66"/>
      <c r="T209" s="66"/>
      <c r="U209" s="66"/>
      <c r="V209" s="66"/>
      <c r="W209" s="66"/>
      <c r="X209" s="66"/>
      <c r="Y209" s="66"/>
      <c r="Z209" s="66"/>
    </row>
    <row r="210" spans="1:26" ht="25.5" customHeight="1" x14ac:dyDescent="0.4">
      <c r="A210" s="249"/>
      <c r="B210" s="72" t="s">
        <v>861</v>
      </c>
      <c r="C210" s="72" t="s">
        <v>862</v>
      </c>
      <c r="D210" s="66" t="s">
        <v>861</v>
      </c>
      <c r="E210" s="66"/>
      <c r="F210" s="66" t="str">
        <f t="shared" ref="F210:F221" si="0">IF(NOT(ISBLANK(D210)),D210,IF(NOT(ISBLANK(E210)),"     "&amp;E210,FALSE))</f>
        <v>Afectación Económica o presupuestal</v>
      </c>
      <c r="G210" s="66" t="s">
        <v>861</v>
      </c>
      <c r="H210" s="66" t="str">
        <f ca="1">IF(NOT(ISERROR(MATCH(G210,ANCHORARRAY(B221),0))),F223&amp;"Por favor no seleccionar los criterios de impacto",G210)</f>
        <v>Afectación Económica o presupuestal</v>
      </c>
      <c r="I210" s="66"/>
      <c r="J210" s="66"/>
      <c r="K210" s="66"/>
      <c r="L210" s="66"/>
      <c r="M210" s="66"/>
      <c r="N210" s="66"/>
      <c r="O210" s="66"/>
      <c r="P210" s="66"/>
      <c r="Q210" s="66"/>
      <c r="R210" s="66"/>
      <c r="S210" s="66"/>
      <c r="T210" s="66"/>
      <c r="U210" s="66"/>
      <c r="V210" s="66"/>
      <c r="W210" s="66"/>
      <c r="X210" s="66"/>
      <c r="Y210" s="66"/>
      <c r="Z210" s="66"/>
    </row>
    <row r="211" spans="1:26" ht="25.5" customHeight="1" x14ac:dyDescent="0.4">
      <c r="A211" s="249"/>
      <c r="B211" s="72" t="s">
        <v>861</v>
      </c>
      <c r="C211" s="72" t="s">
        <v>14</v>
      </c>
      <c r="D211" s="66"/>
      <c r="E211" s="66" t="s">
        <v>862</v>
      </c>
      <c r="F211" s="66" t="str">
        <f t="shared" si="0"/>
        <v xml:space="preserve">     Afectación menor a 10 SMLMV .</v>
      </c>
      <c r="G211" s="66"/>
      <c r="H211" s="66"/>
      <c r="I211" s="66"/>
      <c r="J211" s="66"/>
      <c r="K211" s="66"/>
      <c r="L211" s="66"/>
      <c r="M211" s="66"/>
      <c r="N211" s="66"/>
      <c r="O211" s="66"/>
      <c r="P211" s="66"/>
      <c r="Q211" s="66"/>
      <c r="R211" s="66"/>
      <c r="S211" s="66"/>
      <c r="T211" s="66"/>
      <c r="U211" s="66"/>
      <c r="V211" s="66"/>
      <c r="W211" s="66"/>
      <c r="X211" s="66"/>
      <c r="Y211" s="66"/>
      <c r="Z211" s="66"/>
    </row>
    <row r="212" spans="1:26" ht="25.5" customHeight="1" x14ac:dyDescent="0.4">
      <c r="A212" s="249"/>
      <c r="B212" s="72" t="s">
        <v>861</v>
      </c>
      <c r="C212" s="72" t="s">
        <v>20</v>
      </c>
      <c r="D212" s="66"/>
      <c r="E212" s="66" t="s">
        <v>14</v>
      </c>
      <c r="F212" s="66" t="str">
        <f t="shared" si="0"/>
        <v xml:space="preserve">     Entre 10 y 50 SMLMV </v>
      </c>
      <c r="G212" s="66"/>
      <c r="H212" s="66"/>
      <c r="I212" s="66"/>
      <c r="J212" s="66"/>
      <c r="K212" s="66"/>
      <c r="L212" s="66"/>
      <c r="M212" s="66"/>
      <c r="N212" s="66"/>
      <c r="O212" s="66"/>
      <c r="P212" s="66"/>
      <c r="Q212" s="66"/>
      <c r="R212" s="66"/>
      <c r="S212" s="66"/>
      <c r="T212" s="66"/>
      <c r="U212" s="66"/>
      <c r="V212" s="66"/>
      <c r="W212" s="66"/>
      <c r="X212" s="66"/>
      <c r="Y212" s="66"/>
      <c r="Z212" s="66"/>
    </row>
    <row r="213" spans="1:26" ht="25.5" customHeight="1" x14ac:dyDescent="0.4">
      <c r="A213" s="249"/>
      <c r="B213" s="72" t="s">
        <v>861</v>
      </c>
      <c r="C213" s="72" t="s">
        <v>25</v>
      </c>
      <c r="D213" s="66"/>
      <c r="E213" s="66" t="s">
        <v>20</v>
      </c>
      <c r="F213" s="66" t="str">
        <f t="shared" si="0"/>
        <v xml:space="preserve">     Entre 50 y 100 SMLMV </v>
      </c>
      <c r="G213" s="66"/>
      <c r="H213" s="66"/>
      <c r="I213" s="66"/>
      <c r="J213" s="66"/>
      <c r="K213" s="66"/>
      <c r="L213" s="66"/>
      <c r="M213" s="66"/>
      <c r="N213" s="66"/>
      <c r="O213" s="66"/>
      <c r="P213" s="66"/>
      <c r="Q213" s="66"/>
      <c r="R213" s="66"/>
      <c r="S213" s="66"/>
      <c r="T213" s="66"/>
      <c r="U213" s="66"/>
      <c r="V213" s="66"/>
      <c r="W213" s="66"/>
      <c r="X213" s="66"/>
      <c r="Y213" s="66"/>
      <c r="Z213" s="66"/>
    </row>
    <row r="214" spans="1:26" ht="25.5" customHeight="1" x14ac:dyDescent="0.4">
      <c r="A214" s="249"/>
      <c r="B214" s="72" t="s">
        <v>861</v>
      </c>
      <c r="C214" s="72" t="s">
        <v>29</v>
      </c>
      <c r="D214" s="66"/>
      <c r="E214" s="66" t="s">
        <v>25</v>
      </c>
      <c r="F214" s="66" t="str">
        <f t="shared" si="0"/>
        <v xml:space="preserve">     Entre 100 y 500 SMLMV </v>
      </c>
      <c r="G214" s="66"/>
      <c r="H214" s="66"/>
      <c r="I214" s="66"/>
      <c r="J214" s="66"/>
      <c r="K214" s="66"/>
      <c r="L214" s="66"/>
      <c r="M214" s="66"/>
      <c r="N214" s="66"/>
      <c r="O214" s="66"/>
      <c r="P214" s="66"/>
      <c r="Q214" s="66"/>
      <c r="R214" s="66"/>
      <c r="S214" s="66"/>
      <c r="T214" s="66"/>
      <c r="U214" s="66"/>
      <c r="V214" s="66"/>
      <c r="W214" s="66"/>
      <c r="X214" s="66"/>
      <c r="Y214" s="66"/>
      <c r="Z214" s="66"/>
    </row>
    <row r="215" spans="1:26" ht="25.5" customHeight="1" x14ac:dyDescent="0.4">
      <c r="A215" s="249"/>
      <c r="B215" s="72" t="s">
        <v>838</v>
      </c>
      <c r="C215" s="72" t="s">
        <v>33</v>
      </c>
      <c r="D215" s="66"/>
      <c r="E215" s="66" t="s">
        <v>29</v>
      </c>
      <c r="F215" s="66" t="str">
        <f t="shared" si="0"/>
        <v xml:space="preserve">     Mayor a 500 SMLMV </v>
      </c>
      <c r="G215" s="66"/>
      <c r="H215" s="66"/>
      <c r="I215" s="66"/>
      <c r="J215" s="66"/>
      <c r="K215" s="66"/>
      <c r="L215" s="66"/>
      <c r="M215" s="66"/>
      <c r="N215" s="66"/>
      <c r="O215" s="66"/>
      <c r="P215" s="66"/>
      <c r="Q215" s="66"/>
      <c r="R215" s="66"/>
      <c r="S215" s="66"/>
      <c r="T215" s="66"/>
      <c r="U215" s="66"/>
      <c r="V215" s="66"/>
      <c r="W215" s="66"/>
      <c r="X215" s="66"/>
      <c r="Y215" s="66"/>
      <c r="Z215" s="66"/>
    </row>
    <row r="216" spans="1:26" ht="25.5" customHeight="1" x14ac:dyDescent="0.4">
      <c r="A216" s="249"/>
      <c r="B216" s="72" t="s">
        <v>838</v>
      </c>
      <c r="C216" s="72" t="s">
        <v>337</v>
      </c>
      <c r="D216" s="66" t="s">
        <v>838</v>
      </c>
      <c r="E216" s="66"/>
      <c r="F216" s="66" t="str">
        <f t="shared" si="0"/>
        <v>Pérdida Reputacional</v>
      </c>
      <c r="G216" s="66"/>
      <c r="H216" s="66"/>
      <c r="I216" s="66"/>
      <c r="J216" s="66"/>
      <c r="K216" s="66"/>
      <c r="L216" s="66"/>
      <c r="M216" s="66"/>
      <c r="N216" s="66"/>
      <c r="O216" s="66"/>
      <c r="P216" s="66"/>
      <c r="Q216" s="66"/>
      <c r="R216" s="66"/>
      <c r="S216" s="66"/>
      <c r="T216" s="66"/>
      <c r="U216" s="66"/>
      <c r="V216" s="66"/>
      <c r="W216" s="66"/>
      <c r="X216" s="66"/>
      <c r="Y216" s="66"/>
      <c r="Z216" s="66"/>
    </row>
    <row r="217" spans="1:26" ht="25.5" customHeight="1" x14ac:dyDescent="0.4">
      <c r="A217" s="249"/>
      <c r="B217" s="72" t="s">
        <v>838</v>
      </c>
      <c r="C217" s="72" t="s">
        <v>36</v>
      </c>
      <c r="D217" s="66"/>
      <c r="E217" s="66" t="s">
        <v>33</v>
      </c>
      <c r="F217" s="66" t="str">
        <f t="shared" si="0"/>
        <v xml:space="preserve">     El riesgo afecta la imagen de alguna área de la organización</v>
      </c>
      <c r="G217" s="66"/>
      <c r="H217" s="66"/>
      <c r="I217" s="66"/>
      <c r="J217" s="66"/>
      <c r="K217" s="66"/>
      <c r="L217" s="66"/>
      <c r="M217" s="66"/>
      <c r="N217" s="66"/>
      <c r="O217" s="66"/>
      <c r="P217" s="66"/>
      <c r="Q217" s="66"/>
      <c r="R217" s="66"/>
      <c r="S217" s="66"/>
      <c r="T217" s="66"/>
      <c r="U217" s="66"/>
      <c r="V217" s="66"/>
      <c r="W217" s="66"/>
      <c r="X217" s="66"/>
      <c r="Y217" s="66"/>
      <c r="Z217" s="66"/>
    </row>
    <row r="218" spans="1:26" ht="25.5" customHeight="1" x14ac:dyDescent="0.4">
      <c r="A218" s="249"/>
      <c r="B218" s="72" t="s">
        <v>838</v>
      </c>
      <c r="C218" s="72" t="s">
        <v>844</v>
      </c>
      <c r="D218" s="66"/>
      <c r="E218" s="66" t="s">
        <v>337</v>
      </c>
      <c r="F218" s="66" t="str">
        <f t="shared" si="0"/>
        <v xml:space="preserve">     El riesgo afecta la imagen de la entidad internamente, de conocimiento general, nivel interno, de junta dircetiva y accionistas y/o de provedores</v>
      </c>
      <c r="G218" s="66"/>
      <c r="H218" s="66"/>
      <c r="I218" s="66"/>
      <c r="J218" s="66"/>
      <c r="K218" s="66"/>
      <c r="L218" s="66"/>
      <c r="M218" s="66"/>
      <c r="N218" s="66"/>
      <c r="O218" s="66"/>
      <c r="P218" s="66"/>
      <c r="Q218" s="66"/>
      <c r="R218" s="66"/>
      <c r="S218" s="66"/>
      <c r="T218" s="66"/>
      <c r="U218" s="66"/>
      <c r="V218" s="66"/>
      <c r="W218" s="66"/>
      <c r="X218" s="66"/>
      <c r="Y218" s="66"/>
      <c r="Z218" s="66"/>
    </row>
    <row r="219" spans="1:26" ht="25.5" customHeight="1" x14ac:dyDescent="0.4">
      <c r="A219" s="249"/>
      <c r="B219" s="72" t="s">
        <v>838</v>
      </c>
      <c r="C219" s="72" t="s">
        <v>39</v>
      </c>
      <c r="D219" s="66"/>
      <c r="E219" s="66" t="s">
        <v>36</v>
      </c>
      <c r="F219" s="66" t="str">
        <f t="shared" si="0"/>
        <v xml:space="preserve">     El riesgo afecta la imagen de la entidad con algunos usuarios de relevancia frente al logro de los objetivos</v>
      </c>
      <c r="G219" s="66"/>
      <c r="H219" s="66"/>
      <c r="I219" s="66"/>
      <c r="J219" s="66"/>
      <c r="K219" s="66"/>
      <c r="L219" s="66"/>
      <c r="M219" s="66"/>
      <c r="N219" s="66"/>
      <c r="O219" s="66"/>
      <c r="P219" s="66"/>
      <c r="Q219" s="66"/>
      <c r="R219" s="66"/>
      <c r="S219" s="66"/>
      <c r="T219" s="66"/>
      <c r="U219" s="66"/>
      <c r="V219" s="66"/>
      <c r="W219" s="66"/>
      <c r="X219" s="66"/>
      <c r="Y219" s="66"/>
      <c r="Z219" s="66"/>
    </row>
    <row r="220" spans="1:26" ht="25.5" customHeight="1" x14ac:dyDescent="0.4">
      <c r="A220" s="249"/>
      <c r="B220" s="72"/>
      <c r="C220" s="72"/>
      <c r="D220" s="66"/>
      <c r="E220" s="66" t="s">
        <v>844</v>
      </c>
      <c r="F220" s="66" t="str">
        <f t="shared" si="0"/>
        <v xml:space="preserve">     El riesgo afecta la imagen de de la entidad con efecto publicitario sostenido a nivel de sector administrativo, nivel departamental o municipal</v>
      </c>
      <c r="G220" s="66"/>
      <c r="H220" s="66"/>
      <c r="I220" s="66"/>
      <c r="J220" s="66"/>
      <c r="K220" s="66"/>
      <c r="L220" s="66"/>
      <c r="M220" s="66"/>
      <c r="N220" s="66"/>
      <c r="O220" s="66"/>
      <c r="P220" s="66"/>
      <c r="Q220" s="66"/>
      <c r="R220" s="66"/>
      <c r="S220" s="66"/>
      <c r="T220" s="66"/>
      <c r="U220" s="66"/>
      <c r="V220" s="66"/>
      <c r="W220" s="66"/>
      <c r="X220" s="66"/>
      <c r="Y220" s="66"/>
      <c r="Z220" s="66"/>
    </row>
    <row r="221" spans="1:26" ht="25.5" customHeight="1" x14ac:dyDescent="0.4">
      <c r="A221" s="249"/>
      <c r="B221" s="72" t="str" cm="1">
        <f t="array" ref="B221:B223">_xlfn.TAKE((_xlfn.UNIQUE('Tabla Impacto'!$B$209:$B$219)), 3, 1)</f>
        <v>Criterios</v>
      </c>
      <c r="C221" s="72"/>
      <c r="D221" s="66"/>
      <c r="E221" s="66" t="s">
        <v>39</v>
      </c>
      <c r="F221" s="66" t="str">
        <f t="shared" si="0"/>
        <v xml:space="preserve">     El riesgo afecta la imagen de la entidad a nivel nacional, con efecto publicitarios sostenible a nivel país</v>
      </c>
      <c r="G221" s="66"/>
      <c r="H221" s="66"/>
      <c r="I221" s="66"/>
      <c r="J221" s="66"/>
      <c r="K221" s="66"/>
      <c r="L221" s="66"/>
      <c r="M221" s="66"/>
      <c r="N221" s="66"/>
      <c r="O221" s="66"/>
      <c r="P221" s="66"/>
      <c r="Q221" s="66"/>
      <c r="R221" s="66"/>
      <c r="S221" s="66"/>
      <c r="T221" s="66"/>
      <c r="U221" s="66"/>
      <c r="V221" s="66"/>
      <c r="W221" s="66"/>
      <c r="X221" s="66"/>
      <c r="Y221" s="66"/>
      <c r="Z221" s="66"/>
    </row>
    <row r="222" spans="1:26" ht="25.5" customHeight="1" x14ac:dyDescent="0.4">
      <c r="A222" s="249"/>
      <c r="B222" s="72" t="str">
        <v>Afectación Económica o presupuestal</v>
      </c>
      <c r="C222" s="72"/>
      <c r="D222" s="66"/>
      <c r="E222" s="66"/>
      <c r="F222" s="66"/>
      <c r="G222" s="66"/>
      <c r="H222" s="66"/>
      <c r="I222" s="66"/>
      <c r="J222" s="66"/>
      <c r="K222" s="66"/>
      <c r="L222" s="66"/>
      <c r="M222" s="66"/>
      <c r="N222" s="66"/>
      <c r="O222" s="66"/>
      <c r="P222" s="66"/>
      <c r="Q222" s="66"/>
      <c r="R222" s="66"/>
      <c r="S222" s="66"/>
      <c r="T222" s="66"/>
      <c r="U222" s="66"/>
      <c r="V222" s="66"/>
      <c r="W222" s="66"/>
      <c r="X222" s="66"/>
      <c r="Y222" s="66"/>
      <c r="Z222" s="66"/>
    </row>
    <row r="223" spans="1:26" ht="25.5" customHeight="1" x14ac:dyDescent="0.4">
      <c r="A223" s="66"/>
      <c r="B223" s="72" t="str">
        <v>Pérdida Reputacional</v>
      </c>
      <c r="C223" s="72"/>
      <c r="D223" s="66"/>
      <c r="E223" s="66"/>
      <c r="F223" s="73" t="s">
        <v>863</v>
      </c>
      <c r="G223" s="66"/>
      <c r="H223" s="66"/>
      <c r="I223" s="66"/>
      <c r="J223" s="66"/>
      <c r="K223" s="66"/>
      <c r="L223" s="66"/>
      <c r="M223" s="66"/>
      <c r="N223" s="66"/>
      <c r="O223" s="66"/>
      <c r="P223" s="66"/>
      <c r="Q223" s="66"/>
      <c r="R223" s="66"/>
      <c r="S223" s="66"/>
      <c r="T223" s="66"/>
      <c r="U223" s="66"/>
      <c r="V223" s="66"/>
      <c r="W223" s="66"/>
      <c r="X223" s="66"/>
      <c r="Y223" s="66"/>
      <c r="Z223" s="66"/>
    </row>
    <row r="224" spans="1:26" ht="25.5" customHeight="1" x14ac:dyDescent="0.4">
      <c r="A224" s="66"/>
      <c r="B224" s="66"/>
      <c r="C224" s="66"/>
      <c r="D224" s="66"/>
      <c r="E224" s="66"/>
      <c r="F224" s="73" t="s">
        <v>864</v>
      </c>
      <c r="G224" s="66"/>
      <c r="H224" s="66"/>
      <c r="I224" s="66"/>
      <c r="J224" s="66"/>
      <c r="K224" s="66"/>
      <c r="L224" s="66"/>
      <c r="M224" s="66"/>
      <c r="N224" s="66"/>
      <c r="O224" s="66"/>
      <c r="P224" s="66"/>
      <c r="Q224" s="66"/>
      <c r="R224" s="66"/>
      <c r="S224" s="66"/>
      <c r="T224" s="66"/>
      <c r="U224" s="66"/>
      <c r="V224" s="66"/>
      <c r="W224" s="66"/>
      <c r="X224" s="66"/>
      <c r="Y224" s="66"/>
      <c r="Z224" s="66"/>
    </row>
    <row r="225" spans="1:26" ht="25.5" customHeight="1" x14ac:dyDescent="0.4">
      <c r="A225" s="66"/>
      <c r="B225" s="66"/>
      <c r="C225" s="66"/>
      <c r="D225" s="66"/>
      <c r="E225" s="66"/>
      <c r="F225" s="66"/>
      <c r="G225" s="66"/>
      <c r="H225" s="66"/>
      <c r="I225" s="66"/>
      <c r="J225" s="66"/>
      <c r="K225" s="66"/>
      <c r="L225" s="66"/>
      <c r="M225" s="66"/>
      <c r="N225" s="66"/>
      <c r="O225" s="66"/>
      <c r="P225" s="66"/>
      <c r="Q225" s="66"/>
      <c r="R225" s="66"/>
      <c r="S225" s="66"/>
      <c r="T225" s="66"/>
      <c r="U225" s="66"/>
      <c r="V225" s="66"/>
      <c r="W225" s="66"/>
      <c r="X225" s="66"/>
      <c r="Y225" s="66"/>
      <c r="Z225" s="66"/>
    </row>
    <row r="226" spans="1:26" ht="25.5" customHeight="1" x14ac:dyDescent="0.4">
      <c r="A226" s="66"/>
      <c r="B226" s="66"/>
      <c r="C226" s="66"/>
      <c r="D226" s="66"/>
      <c r="E226" s="66"/>
      <c r="F226" s="66"/>
      <c r="G226" s="66"/>
      <c r="H226" s="66"/>
      <c r="I226" s="66"/>
      <c r="J226" s="66"/>
      <c r="K226" s="66"/>
      <c r="L226" s="66"/>
      <c r="M226" s="66"/>
      <c r="N226" s="66"/>
      <c r="O226" s="66"/>
      <c r="P226" s="66"/>
      <c r="Q226" s="66"/>
      <c r="R226" s="66"/>
      <c r="S226" s="66"/>
      <c r="T226" s="66"/>
      <c r="U226" s="66"/>
      <c r="V226" s="66"/>
      <c r="W226" s="66"/>
      <c r="X226" s="66"/>
      <c r="Y226" s="66"/>
      <c r="Z226" s="66"/>
    </row>
    <row r="227" spans="1:26" ht="25.5" customHeight="1" x14ac:dyDescent="0.4">
      <c r="A227" s="66"/>
      <c r="B227" s="66"/>
      <c r="C227" s="66"/>
      <c r="D227" s="66"/>
      <c r="E227" s="66"/>
      <c r="F227" s="66"/>
      <c r="G227" s="66"/>
      <c r="H227" s="66"/>
      <c r="I227" s="66"/>
      <c r="J227" s="66"/>
      <c r="K227" s="66"/>
      <c r="L227" s="66"/>
      <c r="M227" s="66"/>
      <c r="N227" s="66"/>
      <c r="O227" s="66"/>
      <c r="P227" s="66"/>
      <c r="Q227" s="66"/>
      <c r="R227" s="66"/>
      <c r="S227" s="66"/>
      <c r="T227" s="66"/>
      <c r="U227" s="66"/>
      <c r="V227" s="66"/>
      <c r="W227" s="66"/>
      <c r="X227" s="66"/>
      <c r="Y227" s="66"/>
      <c r="Z227" s="66"/>
    </row>
    <row r="228" spans="1:26" ht="25.5" customHeight="1" x14ac:dyDescent="0.4">
      <c r="A228" s="66"/>
      <c r="B228" s="66"/>
      <c r="C228" s="66"/>
      <c r="D228" s="66"/>
      <c r="E228" s="66"/>
      <c r="F228" s="66"/>
      <c r="G228" s="66"/>
      <c r="H228" s="66"/>
      <c r="I228" s="66"/>
      <c r="J228" s="66"/>
      <c r="K228" s="66"/>
      <c r="L228" s="66"/>
      <c r="M228" s="66"/>
      <c r="N228" s="66"/>
      <c r="O228" s="66"/>
      <c r="P228" s="66"/>
      <c r="Q228" s="66"/>
      <c r="R228" s="66"/>
      <c r="S228" s="66"/>
      <c r="T228" s="66"/>
      <c r="U228" s="66"/>
      <c r="V228" s="66"/>
      <c r="W228" s="66"/>
      <c r="X228" s="66"/>
      <c r="Y228" s="66"/>
      <c r="Z228" s="66"/>
    </row>
    <row r="229" spans="1:26" ht="25.5" customHeight="1" x14ac:dyDescent="0.4">
      <c r="A229" s="66"/>
      <c r="B229" s="66"/>
      <c r="C229" s="66"/>
      <c r="D229" s="66"/>
      <c r="E229" s="66"/>
      <c r="F229" s="66"/>
      <c r="G229" s="66"/>
      <c r="H229" s="66"/>
      <c r="I229" s="66"/>
      <c r="J229" s="66"/>
      <c r="K229" s="66"/>
      <c r="L229" s="66"/>
      <c r="M229" s="66"/>
      <c r="N229" s="66"/>
      <c r="O229" s="66"/>
      <c r="P229" s="66"/>
      <c r="Q229" s="66"/>
      <c r="R229" s="66"/>
      <c r="S229" s="66"/>
      <c r="T229" s="66"/>
      <c r="U229" s="66"/>
      <c r="V229" s="66"/>
      <c r="W229" s="66"/>
      <c r="X229" s="66"/>
      <c r="Y229" s="66"/>
      <c r="Z229" s="66"/>
    </row>
    <row r="230" spans="1:26" ht="25.5" customHeight="1" x14ac:dyDescent="0.4">
      <c r="A230" s="66"/>
      <c r="B230" s="66"/>
      <c r="C230" s="66"/>
      <c r="D230" s="66"/>
      <c r="E230" s="66"/>
      <c r="F230" s="66"/>
      <c r="G230" s="66"/>
      <c r="H230" s="66"/>
      <c r="I230" s="66"/>
      <c r="J230" s="66"/>
      <c r="K230" s="66"/>
      <c r="L230" s="66"/>
      <c r="M230" s="66"/>
      <c r="N230" s="66"/>
      <c r="O230" s="66"/>
      <c r="P230" s="66"/>
      <c r="Q230" s="66"/>
      <c r="R230" s="66"/>
      <c r="S230" s="66"/>
      <c r="T230" s="66"/>
      <c r="U230" s="66"/>
      <c r="V230" s="66"/>
      <c r="W230" s="66"/>
      <c r="X230" s="66"/>
      <c r="Y230" s="66"/>
      <c r="Z230" s="66"/>
    </row>
    <row r="231" spans="1:26" ht="25.5" customHeight="1" x14ac:dyDescent="0.4">
      <c r="A231" s="66"/>
      <c r="B231" s="66"/>
      <c r="C231" s="66"/>
      <c r="D231" s="66"/>
      <c r="E231" s="66"/>
      <c r="F231" s="66"/>
      <c r="G231" s="66"/>
      <c r="H231" s="66"/>
      <c r="I231" s="66"/>
      <c r="J231" s="66"/>
      <c r="K231" s="66"/>
      <c r="L231" s="66"/>
      <c r="M231" s="66"/>
      <c r="N231" s="66"/>
      <c r="O231" s="66"/>
      <c r="P231" s="66"/>
      <c r="Q231" s="66"/>
      <c r="R231" s="66"/>
      <c r="S231" s="66"/>
      <c r="T231" s="66"/>
      <c r="U231" s="66"/>
      <c r="V231" s="66"/>
      <c r="W231" s="66"/>
      <c r="X231" s="66"/>
      <c r="Y231" s="66"/>
      <c r="Z231" s="66"/>
    </row>
    <row r="232" spans="1:26" ht="25.5" customHeight="1" x14ac:dyDescent="0.4">
      <c r="A232" s="66"/>
      <c r="B232" s="66"/>
      <c r="C232" s="66"/>
      <c r="D232" s="66"/>
      <c r="E232" s="66"/>
      <c r="F232" s="66"/>
      <c r="G232" s="66"/>
      <c r="H232" s="66"/>
      <c r="I232" s="66"/>
      <c r="J232" s="66"/>
      <c r="K232" s="66"/>
      <c r="L232" s="66"/>
      <c r="M232" s="66"/>
      <c r="N232" s="66"/>
      <c r="O232" s="66"/>
      <c r="P232" s="66"/>
      <c r="Q232" s="66"/>
      <c r="R232" s="66"/>
      <c r="S232" s="66"/>
      <c r="T232" s="66"/>
      <c r="U232" s="66"/>
      <c r="V232" s="66"/>
      <c r="W232" s="66"/>
      <c r="X232" s="66"/>
      <c r="Y232" s="66"/>
      <c r="Z232" s="66"/>
    </row>
    <row r="233" spans="1:26" ht="25.5" customHeight="1" x14ac:dyDescent="0.4">
      <c r="A233" s="66"/>
      <c r="B233" s="66"/>
      <c r="C233" s="66"/>
      <c r="D233" s="66"/>
      <c r="E233" s="66"/>
      <c r="F233" s="66"/>
      <c r="G233" s="66"/>
      <c r="H233" s="66"/>
      <c r="I233" s="66"/>
      <c r="J233" s="66"/>
      <c r="K233" s="66"/>
      <c r="L233" s="66"/>
      <c r="M233" s="66"/>
      <c r="N233" s="66"/>
      <c r="O233" s="66"/>
      <c r="P233" s="66"/>
      <c r="Q233" s="66"/>
      <c r="R233" s="66"/>
      <c r="S233" s="66"/>
      <c r="T233" s="66"/>
      <c r="U233" s="66"/>
      <c r="V233" s="66"/>
      <c r="W233" s="66"/>
      <c r="X233" s="66"/>
      <c r="Y233" s="66"/>
      <c r="Z233" s="66"/>
    </row>
    <row r="234" spans="1:26" ht="25.5" customHeight="1" x14ac:dyDescent="0.4">
      <c r="A234" s="66"/>
      <c r="B234" s="66"/>
      <c r="C234" s="66"/>
      <c r="D234" s="66"/>
      <c r="E234" s="66"/>
      <c r="F234" s="66"/>
      <c r="G234" s="66"/>
      <c r="H234" s="66"/>
      <c r="I234" s="66"/>
      <c r="J234" s="66"/>
      <c r="K234" s="66"/>
      <c r="L234" s="66"/>
      <c r="M234" s="66"/>
      <c r="N234" s="66"/>
      <c r="O234" s="66"/>
      <c r="P234" s="66"/>
      <c r="Q234" s="66"/>
      <c r="R234" s="66"/>
      <c r="S234" s="66"/>
      <c r="T234" s="66"/>
      <c r="U234" s="66"/>
      <c r="V234" s="66"/>
      <c r="W234" s="66"/>
      <c r="X234" s="66"/>
      <c r="Y234" s="66"/>
      <c r="Z234" s="66"/>
    </row>
    <row r="235" spans="1:26" ht="25.5" customHeight="1" x14ac:dyDescent="0.4">
      <c r="A235" s="66"/>
      <c r="B235" s="66"/>
      <c r="C235" s="66"/>
      <c r="D235" s="66"/>
      <c r="E235" s="66"/>
      <c r="F235" s="66"/>
      <c r="G235" s="66"/>
      <c r="H235" s="66"/>
      <c r="I235" s="66"/>
      <c r="J235" s="66"/>
      <c r="K235" s="66"/>
      <c r="L235" s="66"/>
      <c r="M235" s="66"/>
      <c r="N235" s="66"/>
      <c r="O235" s="66"/>
      <c r="P235" s="66"/>
      <c r="Q235" s="66"/>
      <c r="R235" s="66"/>
      <c r="S235" s="66"/>
      <c r="T235" s="66"/>
      <c r="U235" s="66"/>
      <c r="V235" s="66"/>
      <c r="W235" s="66"/>
      <c r="X235" s="66"/>
      <c r="Y235" s="66"/>
      <c r="Z235" s="66"/>
    </row>
    <row r="236" spans="1:26" ht="25.5" customHeight="1" x14ac:dyDescent="0.4">
      <c r="A236" s="66"/>
      <c r="B236" s="66"/>
      <c r="C236" s="66"/>
      <c r="D236" s="66"/>
      <c r="E236" s="66"/>
      <c r="F236" s="66"/>
      <c r="G236" s="66"/>
      <c r="H236" s="66"/>
      <c r="I236" s="66"/>
      <c r="J236" s="66"/>
      <c r="K236" s="66"/>
      <c r="L236" s="66"/>
      <c r="M236" s="66"/>
      <c r="N236" s="66"/>
      <c r="O236" s="66"/>
      <c r="P236" s="66"/>
      <c r="Q236" s="66"/>
      <c r="R236" s="66"/>
      <c r="S236" s="66"/>
      <c r="T236" s="66"/>
      <c r="U236" s="66"/>
      <c r="V236" s="66"/>
      <c r="W236" s="66"/>
      <c r="X236" s="66"/>
      <c r="Y236" s="66"/>
      <c r="Z236" s="66"/>
    </row>
    <row r="237" spans="1:26" ht="25.5" customHeight="1" x14ac:dyDescent="0.4">
      <c r="A237" s="66"/>
      <c r="B237" s="66"/>
      <c r="C237" s="66"/>
      <c r="D237" s="66"/>
      <c r="E237" s="66"/>
      <c r="F237" s="66"/>
      <c r="G237" s="66"/>
      <c r="H237" s="66"/>
      <c r="I237" s="66"/>
      <c r="J237" s="66"/>
      <c r="K237" s="66"/>
      <c r="L237" s="66"/>
      <c r="M237" s="66"/>
      <c r="N237" s="66"/>
      <c r="O237" s="66"/>
      <c r="P237" s="66"/>
      <c r="Q237" s="66"/>
      <c r="R237" s="66"/>
      <c r="S237" s="66"/>
      <c r="T237" s="66"/>
      <c r="U237" s="66"/>
      <c r="V237" s="66"/>
      <c r="W237" s="66"/>
      <c r="X237" s="66"/>
      <c r="Y237" s="66"/>
      <c r="Z237" s="66"/>
    </row>
    <row r="238" spans="1:26" ht="25.5" customHeight="1" x14ac:dyDescent="0.4">
      <c r="A238" s="66"/>
      <c r="B238" s="66"/>
      <c r="C238" s="66"/>
      <c r="D238" s="66"/>
      <c r="E238" s="66"/>
      <c r="F238" s="66"/>
      <c r="G238" s="66"/>
      <c r="H238" s="66"/>
      <c r="I238" s="66"/>
      <c r="J238" s="66"/>
      <c r="K238" s="66"/>
      <c r="L238" s="66"/>
      <c r="M238" s="66"/>
      <c r="N238" s="66"/>
      <c r="O238" s="66"/>
      <c r="P238" s="66"/>
      <c r="Q238" s="66"/>
      <c r="R238" s="66"/>
      <c r="S238" s="66"/>
      <c r="T238" s="66"/>
      <c r="U238" s="66"/>
      <c r="V238" s="66"/>
      <c r="W238" s="66"/>
      <c r="X238" s="66"/>
      <c r="Y238" s="66"/>
      <c r="Z238" s="66"/>
    </row>
    <row r="239" spans="1:26" ht="25.5" customHeight="1" x14ac:dyDescent="0.4">
      <c r="A239" s="66"/>
      <c r="B239" s="66"/>
      <c r="C239" s="66"/>
      <c r="D239" s="66"/>
      <c r="E239" s="66"/>
      <c r="F239" s="66"/>
      <c r="G239" s="66"/>
      <c r="H239" s="66"/>
      <c r="I239" s="66"/>
      <c r="J239" s="66"/>
      <c r="K239" s="66"/>
      <c r="L239" s="66"/>
      <c r="M239" s="66"/>
      <c r="N239" s="66"/>
      <c r="O239" s="66"/>
      <c r="P239" s="66"/>
      <c r="Q239" s="66"/>
      <c r="R239" s="66"/>
      <c r="S239" s="66"/>
      <c r="T239" s="66"/>
      <c r="U239" s="66"/>
      <c r="V239" s="66"/>
      <c r="W239" s="66"/>
      <c r="X239" s="66"/>
      <c r="Y239" s="66"/>
      <c r="Z239" s="66"/>
    </row>
    <row r="240" spans="1:26" ht="25.5" customHeight="1" x14ac:dyDescent="0.4">
      <c r="A240" s="66"/>
      <c r="B240" s="66"/>
      <c r="C240" s="66"/>
      <c r="D240" s="66"/>
      <c r="E240" s="66"/>
      <c r="F240" s="66"/>
      <c r="G240" s="66"/>
      <c r="H240" s="66"/>
      <c r="I240" s="66"/>
      <c r="J240" s="66"/>
      <c r="K240" s="66"/>
      <c r="L240" s="66"/>
      <c r="M240" s="66"/>
      <c r="N240" s="66"/>
      <c r="O240" s="66"/>
      <c r="P240" s="66"/>
      <c r="Q240" s="66"/>
      <c r="R240" s="66"/>
      <c r="S240" s="66"/>
      <c r="T240" s="66"/>
      <c r="U240" s="66"/>
      <c r="V240" s="66"/>
      <c r="W240" s="66"/>
      <c r="X240" s="66"/>
      <c r="Y240" s="66"/>
      <c r="Z240" s="66"/>
    </row>
    <row r="241" spans="1:26" ht="25.5" customHeight="1" x14ac:dyDescent="0.4">
      <c r="A241" s="66"/>
      <c r="B241" s="66"/>
      <c r="C241" s="66"/>
      <c r="D241" s="66"/>
      <c r="E241" s="66"/>
      <c r="F241" s="66"/>
      <c r="G241" s="66"/>
      <c r="H241" s="66"/>
      <c r="I241" s="66"/>
      <c r="J241" s="66"/>
      <c r="K241" s="66"/>
      <c r="L241" s="66"/>
      <c r="M241" s="66"/>
      <c r="N241" s="66"/>
      <c r="O241" s="66"/>
      <c r="P241" s="66"/>
      <c r="Q241" s="66"/>
      <c r="R241" s="66"/>
      <c r="S241" s="66"/>
      <c r="T241" s="66"/>
      <c r="U241" s="66"/>
      <c r="V241" s="66"/>
      <c r="W241" s="66"/>
      <c r="X241" s="66"/>
      <c r="Y241" s="66"/>
      <c r="Z241" s="66"/>
    </row>
    <row r="242" spans="1:26" ht="25.5" customHeight="1" x14ac:dyDescent="0.4">
      <c r="A242" s="66"/>
      <c r="B242" s="66"/>
      <c r="C242" s="66"/>
      <c r="D242" s="66"/>
      <c r="E242" s="66"/>
      <c r="F242" s="66"/>
      <c r="G242" s="66"/>
      <c r="H242" s="66"/>
      <c r="I242" s="66"/>
      <c r="J242" s="66"/>
      <c r="K242" s="66"/>
      <c r="L242" s="66"/>
      <c r="M242" s="66"/>
      <c r="N242" s="66"/>
      <c r="O242" s="66"/>
      <c r="P242" s="66"/>
      <c r="Q242" s="66"/>
      <c r="R242" s="66"/>
      <c r="S242" s="66"/>
      <c r="T242" s="66"/>
      <c r="U242" s="66"/>
      <c r="V242" s="66"/>
      <c r="W242" s="66"/>
      <c r="X242" s="66"/>
      <c r="Y242" s="66"/>
      <c r="Z242" s="66"/>
    </row>
    <row r="243" spans="1:26" ht="25.5" customHeight="1" x14ac:dyDescent="0.4">
      <c r="A243" s="66"/>
      <c r="B243" s="66"/>
      <c r="C243" s="66"/>
      <c r="D243" s="66"/>
      <c r="E243" s="66"/>
      <c r="F243" s="66"/>
      <c r="G243" s="66"/>
      <c r="H243" s="66"/>
      <c r="I243" s="66"/>
      <c r="J243" s="66"/>
      <c r="K243" s="66"/>
      <c r="L243" s="66"/>
      <c r="M243" s="66"/>
      <c r="N243" s="66"/>
      <c r="O243" s="66"/>
      <c r="P243" s="66"/>
      <c r="Q243" s="66"/>
      <c r="R243" s="66"/>
      <c r="S243" s="66"/>
      <c r="T243" s="66"/>
      <c r="U243" s="66"/>
      <c r="V243" s="66"/>
      <c r="W243" s="66"/>
      <c r="X243" s="66"/>
      <c r="Y243" s="66"/>
      <c r="Z243" s="66"/>
    </row>
    <row r="244" spans="1:26" ht="25.5" customHeight="1" x14ac:dyDescent="0.4">
      <c r="A244" s="66"/>
      <c r="B244" s="66"/>
      <c r="C244" s="66"/>
      <c r="D244" s="66"/>
      <c r="E244" s="66"/>
      <c r="F244" s="66"/>
      <c r="G244" s="66"/>
      <c r="H244" s="66"/>
      <c r="I244" s="66"/>
      <c r="J244" s="66"/>
      <c r="K244" s="66"/>
      <c r="L244" s="66"/>
      <c r="M244" s="66"/>
      <c r="N244" s="66"/>
      <c r="O244" s="66"/>
      <c r="P244" s="66"/>
      <c r="Q244" s="66"/>
      <c r="R244" s="66"/>
      <c r="S244" s="66"/>
      <c r="T244" s="66"/>
      <c r="U244" s="66"/>
      <c r="V244" s="66"/>
      <c r="W244" s="66"/>
      <c r="X244" s="66"/>
      <c r="Y244" s="66"/>
      <c r="Z244" s="66"/>
    </row>
    <row r="245" spans="1:26" ht="25.5" customHeight="1" x14ac:dyDescent="0.4">
      <c r="A245" s="66"/>
      <c r="B245" s="66"/>
      <c r="C245" s="66"/>
      <c r="D245" s="66"/>
      <c r="E245" s="66"/>
      <c r="F245" s="66"/>
      <c r="G245" s="66"/>
      <c r="H245" s="66"/>
      <c r="I245" s="66"/>
      <c r="J245" s="66"/>
      <c r="K245" s="66"/>
      <c r="L245" s="66"/>
      <c r="M245" s="66"/>
      <c r="N245" s="66"/>
      <c r="O245" s="66"/>
      <c r="P245" s="66"/>
      <c r="Q245" s="66"/>
      <c r="R245" s="66"/>
      <c r="S245" s="66"/>
      <c r="T245" s="66"/>
      <c r="U245" s="66"/>
      <c r="V245" s="66"/>
      <c r="W245" s="66"/>
      <c r="X245" s="66"/>
      <c r="Y245" s="66"/>
      <c r="Z245" s="66"/>
    </row>
    <row r="246" spans="1:26" ht="25.5" customHeight="1" x14ac:dyDescent="0.4">
      <c r="A246" s="66"/>
      <c r="B246" s="66"/>
      <c r="C246" s="66"/>
      <c r="D246" s="66"/>
      <c r="E246" s="66"/>
      <c r="F246" s="66"/>
      <c r="G246" s="66"/>
      <c r="H246" s="66"/>
      <c r="I246" s="66"/>
      <c r="J246" s="66"/>
      <c r="K246" s="66"/>
      <c r="L246" s="66"/>
      <c r="M246" s="66"/>
      <c r="N246" s="66"/>
      <c r="O246" s="66"/>
      <c r="P246" s="66"/>
      <c r="Q246" s="66"/>
      <c r="R246" s="66"/>
      <c r="S246" s="66"/>
      <c r="T246" s="66"/>
      <c r="U246" s="66"/>
      <c r="V246" s="66"/>
      <c r="W246" s="66"/>
      <c r="X246" s="66"/>
      <c r="Y246" s="66"/>
      <c r="Z246" s="66"/>
    </row>
    <row r="247" spans="1:26" ht="25.5" customHeight="1" x14ac:dyDescent="0.4">
      <c r="A247" s="66"/>
      <c r="B247" s="66"/>
      <c r="C247" s="66"/>
      <c r="D247" s="66"/>
      <c r="E247" s="66"/>
      <c r="F247" s="66"/>
      <c r="G247" s="66"/>
      <c r="H247" s="66"/>
      <c r="I247" s="66"/>
      <c r="J247" s="66"/>
      <c r="K247" s="66"/>
      <c r="L247" s="66"/>
      <c r="M247" s="66"/>
      <c r="N247" s="66"/>
      <c r="O247" s="66"/>
      <c r="P247" s="66"/>
      <c r="Q247" s="66"/>
      <c r="R247" s="66"/>
      <c r="S247" s="66"/>
      <c r="T247" s="66"/>
      <c r="U247" s="66"/>
      <c r="V247" s="66"/>
      <c r="W247" s="66"/>
      <c r="X247" s="66"/>
      <c r="Y247" s="66"/>
      <c r="Z247" s="66"/>
    </row>
    <row r="248" spans="1:26" ht="25.5" customHeight="1" x14ac:dyDescent="0.4">
      <c r="A248" s="66"/>
      <c r="B248" s="66"/>
      <c r="C248" s="66"/>
      <c r="D248" s="66"/>
      <c r="E248" s="66"/>
      <c r="F248" s="66"/>
      <c r="G248" s="66"/>
      <c r="H248" s="66"/>
      <c r="I248" s="66"/>
      <c r="J248" s="66"/>
      <c r="K248" s="66"/>
      <c r="L248" s="66"/>
      <c r="M248" s="66"/>
      <c r="N248" s="66"/>
      <c r="O248" s="66"/>
      <c r="P248" s="66"/>
      <c r="Q248" s="66"/>
      <c r="R248" s="66"/>
      <c r="S248" s="66"/>
      <c r="T248" s="66"/>
      <c r="U248" s="66"/>
      <c r="V248" s="66"/>
      <c r="W248" s="66"/>
      <c r="X248" s="66"/>
      <c r="Y248" s="66"/>
      <c r="Z248" s="66"/>
    </row>
    <row r="249" spans="1:26" ht="25.5" customHeight="1" x14ac:dyDescent="0.4">
      <c r="A249" s="66"/>
      <c r="B249" s="66"/>
      <c r="C249" s="66"/>
      <c r="D249" s="66"/>
      <c r="E249" s="66"/>
      <c r="F249" s="66"/>
      <c r="G249" s="66"/>
      <c r="H249" s="66"/>
      <c r="I249" s="66"/>
      <c r="J249" s="66"/>
      <c r="K249" s="66"/>
      <c r="L249" s="66"/>
      <c r="M249" s="66"/>
      <c r="N249" s="66"/>
      <c r="O249" s="66"/>
      <c r="P249" s="66"/>
      <c r="Q249" s="66"/>
      <c r="R249" s="66"/>
      <c r="S249" s="66"/>
      <c r="T249" s="66"/>
      <c r="U249" s="66"/>
      <c r="V249" s="66"/>
      <c r="W249" s="66"/>
      <c r="X249" s="66"/>
      <c r="Y249" s="66"/>
      <c r="Z249" s="66"/>
    </row>
    <row r="250" spans="1:26" ht="25.5" customHeight="1" x14ac:dyDescent="0.4">
      <c r="A250" s="66"/>
      <c r="B250" s="66"/>
      <c r="C250" s="66"/>
      <c r="D250" s="66"/>
      <c r="E250" s="66"/>
      <c r="F250" s="66"/>
      <c r="G250" s="66"/>
      <c r="H250" s="66"/>
      <c r="I250" s="66"/>
      <c r="J250" s="66"/>
      <c r="K250" s="66"/>
      <c r="L250" s="66"/>
      <c r="M250" s="66"/>
      <c r="N250" s="66"/>
      <c r="O250" s="66"/>
      <c r="P250" s="66"/>
      <c r="Q250" s="66"/>
      <c r="R250" s="66"/>
      <c r="S250" s="66"/>
      <c r="T250" s="66"/>
      <c r="U250" s="66"/>
      <c r="V250" s="66"/>
      <c r="W250" s="66"/>
      <c r="X250" s="66"/>
      <c r="Y250" s="66"/>
      <c r="Z250" s="66"/>
    </row>
    <row r="251" spans="1:26" ht="25.5" customHeight="1" x14ac:dyDescent="0.4">
      <c r="A251" s="66"/>
      <c r="B251" s="66"/>
      <c r="C251" s="66"/>
      <c r="D251" s="66"/>
      <c r="E251" s="66"/>
      <c r="F251" s="66"/>
      <c r="G251" s="66"/>
      <c r="H251" s="66"/>
      <c r="I251" s="66"/>
      <c r="J251" s="66"/>
      <c r="K251" s="66"/>
      <c r="L251" s="66"/>
      <c r="M251" s="66"/>
      <c r="N251" s="66"/>
      <c r="O251" s="66"/>
      <c r="P251" s="66"/>
      <c r="Q251" s="66"/>
      <c r="R251" s="66"/>
      <c r="S251" s="66"/>
      <c r="T251" s="66"/>
      <c r="U251" s="66"/>
      <c r="V251" s="66"/>
      <c r="W251" s="66"/>
      <c r="X251" s="66"/>
      <c r="Y251" s="66"/>
      <c r="Z251" s="66"/>
    </row>
    <row r="252" spans="1:26" ht="25.5" customHeight="1" x14ac:dyDescent="0.4">
      <c r="A252" s="66"/>
      <c r="B252" s="66"/>
      <c r="C252" s="66"/>
      <c r="D252" s="66"/>
      <c r="E252" s="66"/>
      <c r="F252" s="66"/>
      <c r="G252" s="66"/>
      <c r="H252" s="66"/>
      <c r="I252" s="66"/>
      <c r="J252" s="66"/>
      <c r="K252" s="66"/>
      <c r="L252" s="66"/>
      <c r="M252" s="66"/>
      <c r="N252" s="66"/>
      <c r="O252" s="66"/>
      <c r="P252" s="66"/>
      <c r="Q252" s="66"/>
      <c r="R252" s="66"/>
      <c r="S252" s="66"/>
      <c r="T252" s="66"/>
      <c r="U252" s="66"/>
      <c r="V252" s="66"/>
      <c r="W252" s="66"/>
      <c r="X252" s="66"/>
      <c r="Y252" s="66"/>
      <c r="Z252" s="66"/>
    </row>
    <row r="253" spans="1:26" ht="25.5" customHeight="1" x14ac:dyDescent="0.4">
      <c r="A253" s="66"/>
      <c r="B253" s="66"/>
      <c r="C253" s="66"/>
      <c r="D253" s="66"/>
      <c r="E253" s="66"/>
      <c r="F253" s="66"/>
      <c r="G253" s="66"/>
      <c r="H253" s="66"/>
      <c r="I253" s="66"/>
      <c r="J253" s="66"/>
      <c r="K253" s="66"/>
      <c r="L253" s="66"/>
      <c r="M253" s="66"/>
      <c r="N253" s="66"/>
      <c r="O253" s="66"/>
      <c r="P253" s="66"/>
      <c r="Q253" s="66"/>
      <c r="R253" s="66"/>
      <c r="S253" s="66"/>
      <c r="T253" s="66"/>
      <c r="U253" s="66"/>
      <c r="V253" s="66"/>
      <c r="W253" s="66"/>
      <c r="X253" s="66"/>
      <c r="Y253" s="66"/>
      <c r="Z253" s="66"/>
    </row>
    <row r="254" spans="1:26" ht="25.5" customHeight="1" x14ac:dyDescent="0.4">
      <c r="A254" s="66"/>
      <c r="B254" s="66"/>
      <c r="C254" s="66"/>
      <c r="D254" s="66"/>
      <c r="E254" s="66"/>
      <c r="F254" s="66"/>
      <c r="G254" s="66"/>
      <c r="H254" s="66"/>
      <c r="I254" s="66"/>
      <c r="J254" s="66"/>
      <c r="K254" s="66"/>
      <c r="L254" s="66"/>
      <c r="M254" s="66"/>
      <c r="N254" s="66"/>
      <c r="O254" s="66"/>
      <c r="P254" s="66"/>
      <c r="Q254" s="66"/>
      <c r="R254" s="66"/>
      <c r="S254" s="66"/>
      <c r="T254" s="66"/>
      <c r="U254" s="66"/>
      <c r="V254" s="66"/>
      <c r="W254" s="66"/>
      <c r="X254" s="66"/>
      <c r="Y254" s="66"/>
      <c r="Z254" s="66"/>
    </row>
    <row r="255" spans="1:26" ht="25.5" customHeight="1" x14ac:dyDescent="0.4">
      <c r="A255" s="66"/>
      <c r="B255" s="66"/>
      <c r="C255" s="66"/>
      <c r="D255" s="66"/>
      <c r="E255" s="66"/>
      <c r="F255" s="66"/>
      <c r="G255" s="66"/>
      <c r="H255" s="66"/>
      <c r="I255" s="66"/>
      <c r="J255" s="66"/>
      <c r="K255" s="66"/>
      <c r="L255" s="66"/>
      <c r="M255" s="66"/>
      <c r="N255" s="66"/>
      <c r="O255" s="66"/>
      <c r="P255" s="66"/>
      <c r="Q255" s="66"/>
      <c r="R255" s="66"/>
      <c r="S255" s="66"/>
      <c r="T255" s="66"/>
      <c r="U255" s="66"/>
      <c r="V255" s="66"/>
      <c r="W255" s="66"/>
      <c r="X255" s="66"/>
      <c r="Y255" s="66"/>
      <c r="Z255" s="66"/>
    </row>
    <row r="256" spans="1:26" ht="25.5" customHeight="1" x14ac:dyDescent="0.4">
      <c r="A256" s="66"/>
      <c r="B256" s="66"/>
      <c r="C256" s="66"/>
      <c r="D256" s="66"/>
      <c r="E256" s="66"/>
      <c r="F256" s="66"/>
      <c r="G256" s="66"/>
      <c r="H256" s="66"/>
      <c r="I256" s="66"/>
      <c r="J256" s="66"/>
      <c r="K256" s="66"/>
      <c r="L256" s="66"/>
      <c r="M256" s="66"/>
      <c r="N256" s="66"/>
      <c r="O256" s="66"/>
      <c r="P256" s="66"/>
      <c r="Q256" s="66"/>
      <c r="R256" s="66"/>
      <c r="S256" s="66"/>
      <c r="T256" s="66"/>
      <c r="U256" s="66"/>
      <c r="V256" s="66"/>
      <c r="W256" s="66"/>
      <c r="X256" s="66"/>
      <c r="Y256" s="66"/>
      <c r="Z256" s="66"/>
    </row>
    <row r="257" spans="1:26" ht="25.5" customHeight="1" x14ac:dyDescent="0.4">
      <c r="A257" s="66"/>
      <c r="B257" s="66"/>
      <c r="C257" s="66"/>
      <c r="D257" s="66"/>
      <c r="E257" s="66"/>
      <c r="F257" s="66"/>
      <c r="G257" s="66"/>
      <c r="H257" s="66"/>
      <c r="I257" s="66"/>
      <c r="J257" s="66"/>
      <c r="K257" s="66"/>
      <c r="L257" s="66"/>
      <c r="M257" s="66"/>
      <c r="N257" s="66"/>
      <c r="O257" s="66"/>
      <c r="P257" s="66"/>
      <c r="Q257" s="66"/>
      <c r="R257" s="66"/>
      <c r="S257" s="66"/>
      <c r="T257" s="66"/>
      <c r="U257" s="66"/>
      <c r="V257" s="66"/>
      <c r="W257" s="66"/>
      <c r="X257" s="66"/>
      <c r="Y257" s="66"/>
      <c r="Z257" s="66"/>
    </row>
    <row r="258" spans="1:26" ht="25.5" customHeight="1" x14ac:dyDescent="0.4">
      <c r="A258" s="66"/>
      <c r="B258" s="66"/>
      <c r="C258" s="66"/>
      <c r="D258" s="66"/>
      <c r="E258" s="66"/>
      <c r="F258" s="66"/>
      <c r="G258" s="66"/>
      <c r="H258" s="66"/>
      <c r="I258" s="66"/>
      <c r="J258" s="66"/>
      <c r="K258" s="66"/>
      <c r="L258" s="66"/>
      <c r="M258" s="66"/>
      <c r="N258" s="66"/>
      <c r="O258" s="66"/>
      <c r="P258" s="66"/>
      <c r="Q258" s="66"/>
      <c r="R258" s="66"/>
      <c r="S258" s="66"/>
      <c r="T258" s="66"/>
      <c r="U258" s="66"/>
      <c r="V258" s="66"/>
      <c r="W258" s="66"/>
      <c r="X258" s="66"/>
      <c r="Y258" s="66"/>
      <c r="Z258" s="66"/>
    </row>
    <row r="259" spans="1:26" ht="25.5" customHeight="1" x14ac:dyDescent="0.4">
      <c r="A259" s="66"/>
      <c r="B259" s="66"/>
      <c r="C259" s="66"/>
      <c r="D259" s="66"/>
      <c r="E259" s="66"/>
      <c r="F259" s="66"/>
      <c r="G259" s="66"/>
      <c r="H259" s="66"/>
      <c r="I259" s="66"/>
      <c r="J259" s="66"/>
      <c r="K259" s="66"/>
      <c r="L259" s="66"/>
      <c r="M259" s="66"/>
      <c r="N259" s="66"/>
      <c r="O259" s="66"/>
      <c r="P259" s="66"/>
      <c r="Q259" s="66"/>
      <c r="R259" s="66"/>
      <c r="S259" s="66"/>
      <c r="T259" s="66"/>
      <c r="U259" s="66"/>
      <c r="V259" s="66"/>
      <c r="W259" s="66"/>
      <c r="X259" s="66"/>
      <c r="Y259" s="66"/>
      <c r="Z259" s="66"/>
    </row>
    <row r="260" spans="1:26" ht="25.5" customHeight="1" x14ac:dyDescent="0.4">
      <c r="A260" s="66"/>
      <c r="B260" s="66"/>
      <c r="C260" s="66"/>
      <c r="D260" s="66"/>
      <c r="E260" s="66"/>
      <c r="F260" s="66"/>
      <c r="G260" s="66"/>
      <c r="H260" s="66"/>
      <c r="I260" s="66"/>
      <c r="J260" s="66"/>
      <c r="K260" s="66"/>
      <c r="L260" s="66"/>
      <c r="M260" s="66"/>
      <c r="N260" s="66"/>
      <c r="O260" s="66"/>
      <c r="P260" s="66"/>
      <c r="Q260" s="66"/>
      <c r="R260" s="66"/>
      <c r="S260" s="66"/>
      <c r="T260" s="66"/>
      <c r="U260" s="66"/>
      <c r="V260" s="66"/>
      <c r="W260" s="66"/>
      <c r="X260" s="66"/>
      <c r="Y260" s="66"/>
      <c r="Z260" s="66"/>
    </row>
    <row r="261" spans="1:26" ht="25.5" customHeight="1" x14ac:dyDescent="0.4">
      <c r="A261" s="66"/>
      <c r="B261" s="66"/>
      <c r="C261" s="66"/>
      <c r="D261" s="66"/>
      <c r="E261" s="66"/>
      <c r="F261" s="66"/>
      <c r="G261" s="66"/>
      <c r="H261" s="66"/>
      <c r="I261" s="66"/>
      <c r="J261" s="66"/>
      <c r="K261" s="66"/>
      <c r="L261" s="66"/>
      <c r="M261" s="66"/>
      <c r="N261" s="66"/>
      <c r="O261" s="66"/>
      <c r="P261" s="66"/>
      <c r="Q261" s="66"/>
      <c r="R261" s="66"/>
      <c r="S261" s="66"/>
      <c r="T261" s="66"/>
      <c r="U261" s="66"/>
      <c r="V261" s="66"/>
      <c r="W261" s="66"/>
      <c r="X261" s="66"/>
      <c r="Y261" s="66"/>
      <c r="Z261" s="66"/>
    </row>
    <row r="262" spans="1:26" ht="25.5" customHeight="1" x14ac:dyDescent="0.4">
      <c r="A262" s="66"/>
      <c r="B262" s="66"/>
      <c r="C262" s="66"/>
      <c r="D262" s="66"/>
      <c r="E262" s="66"/>
      <c r="F262" s="66"/>
      <c r="G262" s="66"/>
      <c r="H262" s="66"/>
      <c r="I262" s="66"/>
      <c r="J262" s="66"/>
      <c r="K262" s="66"/>
      <c r="L262" s="66"/>
      <c r="M262" s="66"/>
      <c r="N262" s="66"/>
      <c r="O262" s="66"/>
      <c r="P262" s="66"/>
      <c r="Q262" s="66"/>
      <c r="R262" s="66"/>
      <c r="S262" s="66"/>
      <c r="T262" s="66"/>
      <c r="U262" s="66"/>
      <c r="V262" s="66"/>
      <c r="W262" s="66"/>
      <c r="X262" s="66"/>
      <c r="Y262" s="66"/>
      <c r="Z262" s="66"/>
    </row>
    <row r="263" spans="1:26" ht="25.5" customHeight="1" x14ac:dyDescent="0.4">
      <c r="A263" s="66"/>
      <c r="B263" s="66"/>
      <c r="C263" s="66"/>
      <c r="D263" s="66"/>
      <c r="E263" s="66"/>
      <c r="F263" s="66"/>
      <c r="G263" s="66"/>
      <c r="H263" s="66"/>
      <c r="I263" s="66"/>
      <c r="J263" s="66"/>
      <c r="K263" s="66"/>
      <c r="L263" s="66"/>
      <c r="M263" s="66"/>
      <c r="N263" s="66"/>
      <c r="O263" s="66"/>
      <c r="P263" s="66"/>
      <c r="Q263" s="66"/>
      <c r="R263" s="66"/>
      <c r="S263" s="66"/>
      <c r="T263" s="66"/>
      <c r="U263" s="66"/>
      <c r="V263" s="66"/>
      <c r="W263" s="66"/>
      <c r="X263" s="66"/>
      <c r="Y263" s="66"/>
      <c r="Z263" s="66"/>
    </row>
    <row r="264" spans="1:26" ht="25.5" customHeight="1" x14ac:dyDescent="0.4">
      <c r="A264" s="66"/>
      <c r="B264" s="66"/>
      <c r="C264" s="66"/>
      <c r="D264" s="66"/>
      <c r="E264" s="66"/>
      <c r="F264" s="66"/>
      <c r="G264" s="66"/>
      <c r="H264" s="66"/>
      <c r="I264" s="66"/>
      <c r="J264" s="66"/>
      <c r="K264" s="66"/>
      <c r="L264" s="66"/>
      <c r="M264" s="66"/>
      <c r="N264" s="66"/>
      <c r="O264" s="66"/>
      <c r="P264" s="66"/>
      <c r="Q264" s="66"/>
      <c r="R264" s="66"/>
      <c r="S264" s="66"/>
      <c r="T264" s="66"/>
      <c r="U264" s="66"/>
      <c r="V264" s="66"/>
      <c r="W264" s="66"/>
      <c r="X264" s="66"/>
      <c r="Y264" s="66"/>
      <c r="Z264" s="66"/>
    </row>
    <row r="265" spans="1:26" ht="25.5" customHeight="1" x14ac:dyDescent="0.4">
      <c r="A265" s="66"/>
      <c r="B265" s="66"/>
      <c r="C265" s="66"/>
      <c r="D265" s="66"/>
      <c r="E265" s="66"/>
      <c r="F265" s="66"/>
      <c r="G265" s="66"/>
      <c r="H265" s="66"/>
      <c r="I265" s="66"/>
      <c r="J265" s="66"/>
      <c r="K265" s="66"/>
      <c r="L265" s="66"/>
      <c r="M265" s="66"/>
      <c r="N265" s="66"/>
      <c r="O265" s="66"/>
      <c r="P265" s="66"/>
      <c r="Q265" s="66"/>
      <c r="R265" s="66"/>
      <c r="S265" s="66"/>
      <c r="T265" s="66"/>
      <c r="U265" s="66"/>
      <c r="V265" s="66"/>
      <c r="W265" s="66"/>
      <c r="X265" s="66"/>
      <c r="Y265" s="66"/>
      <c r="Z265" s="66"/>
    </row>
    <row r="266" spans="1:26" ht="25.5" customHeight="1" x14ac:dyDescent="0.4">
      <c r="A266" s="66"/>
      <c r="B266" s="66"/>
      <c r="C266" s="66"/>
      <c r="D266" s="66"/>
      <c r="E266" s="66"/>
      <c r="F266" s="66"/>
      <c r="G266" s="66"/>
      <c r="H266" s="66"/>
      <c r="I266" s="66"/>
      <c r="J266" s="66"/>
      <c r="K266" s="66"/>
      <c r="L266" s="66"/>
      <c r="M266" s="66"/>
      <c r="N266" s="66"/>
      <c r="O266" s="66"/>
      <c r="P266" s="66"/>
      <c r="Q266" s="66"/>
      <c r="R266" s="66"/>
      <c r="S266" s="66"/>
      <c r="T266" s="66"/>
      <c r="U266" s="66"/>
      <c r="V266" s="66"/>
      <c r="W266" s="66"/>
      <c r="X266" s="66"/>
      <c r="Y266" s="66"/>
      <c r="Z266" s="66"/>
    </row>
    <row r="267" spans="1:26" ht="25.5" customHeight="1" x14ac:dyDescent="0.4">
      <c r="A267" s="66"/>
      <c r="B267" s="66"/>
      <c r="C267" s="66"/>
      <c r="D267" s="66"/>
      <c r="E267" s="66"/>
      <c r="F267" s="66"/>
      <c r="G267" s="66"/>
      <c r="H267" s="66"/>
      <c r="I267" s="66"/>
      <c r="J267" s="66"/>
      <c r="K267" s="66"/>
      <c r="L267" s="66"/>
      <c r="M267" s="66"/>
      <c r="N267" s="66"/>
      <c r="O267" s="66"/>
      <c r="P267" s="66"/>
      <c r="Q267" s="66"/>
      <c r="R267" s="66"/>
      <c r="S267" s="66"/>
      <c r="T267" s="66"/>
      <c r="U267" s="66"/>
      <c r="V267" s="66"/>
      <c r="W267" s="66"/>
      <c r="X267" s="66"/>
      <c r="Y267" s="66"/>
      <c r="Z267" s="66"/>
    </row>
    <row r="268" spans="1:26" ht="25.5" customHeight="1" x14ac:dyDescent="0.4">
      <c r="A268" s="66"/>
      <c r="B268" s="66"/>
      <c r="C268" s="66"/>
      <c r="D268" s="66"/>
      <c r="E268" s="66"/>
      <c r="F268" s="66"/>
      <c r="G268" s="66"/>
      <c r="H268" s="66"/>
      <c r="I268" s="66"/>
      <c r="J268" s="66"/>
      <c r="K268" s="66"/>
      <c r="L268" s="66"/>
      <c r="M268" s="66"/>
      <c r="N268" s="66"/>
      <c r="O268" s="66"/>
      <c r="P268" s="66"/>
      <c r="Q268" s="66"/>
      <c r="R268" s="66"/>
      <c r="S268" s="66"/>
      <c r="T268" s="66"/>
      <c r="U268" s="66"/>
      <c r="V268" s="66"/>
      <c r="W268" s="66"/>
      <c r="X268" s="66"/>
      <c r="Y268" s="66"/>
      <c r="Z268" s="66"/>
    </row>
    <row r="269" spans="1:26" ht="25.5" customHeight="1" x14ac:dyDescent="0.4">
      <c r="A269" s="66"/>
      <c r="B269" s="66"/>
      <c r="C269" s="66"/>
      <c r="D269" s="66"/>
      <c r="E269" s="66"/>
      <c r="F269" s="66"/>
      <c r="G269" s="66"/>
      <c r="H269" s="66"/>
      <c r="I269" s="66"/>
      <c r="J269" s="66"/>
      <c r="K269" s="66"/>
      <c r="L269" s="66"/>
      <c r="M269" s="66"/>
      <c r="N269" s="66"/>
      <c r="O269" s="66"/>
      <c r="P269" s="66"/>
      <c r="Q269" s="66"/>
      <c r="R269" s="66"/>
      <c r="S269" s="66"/>
      <c r="T269" s="66"/>
      <c r="U269" s="66"/>
      <c r="V269" s="66"/>
      <c r="W269" s="66"/>
      <c r="X269" s="66"/>
      <c r="Y269" s="66"/>
      <c r="Z269" s="66"/>
    </row>
    <row r="270" spans="1:26" ht="25.5" customHeight="1" x14ac:dyDescent="0.4">
      <c r="A270" s="66"/>
      <c r="B270" s="66"/>
      <c r="C270" s="66"/>
      <c r="D270" s="66"/>
      <c r="E270" s="66"/>
      <c r="F270" s="66"/>
      <c r="G270" s="66"/>
      <c r="H270" s="66"/>
      <c r="I270" s="66"/>
      <c r="J270" s="66"/>
      <c r="K270" s="66"/>
      <c r="L270" s="66"/>
      <c r="M270" s="66"/>
      <c r="N270" s="66"/>
      <c r="O270" s="66"/>
      <c r="P270" s="66"/>
      <c r="Q270" s="66"/>
      <c r="R270" s="66"/>
      <c r="S270" s="66"/>
      <c r="T270" s="66"/>
      <c r="U270" s="66"/>
      <c r="V270" s="66"/>
      <c r="W270" s="66"/>
      <c r="X270" s="66"/>
      <c r="Y270" s="66"/>
      <c r="Z270" s="66"/>
    </row>
    <row r="271" spans="1:26" ht="25.5" customHeight="1" x14ac:dyDescent="0.4">
      <c r="A271" s="66"/>
      <c r="B271" s="66"/>
      <c r="C271" s="66"/>
      <c r="D271" s="66"/>
      <c r="E271" s="66"/>
      <c r="F271" s="66"/>
      <c r="G271" s="66"/>
      <c r="H271" s="66"/>
      <c r="I271" s="66"/>
      <c r="J271" s="66"/>
      <c r="K271" s="66"/>
      <c r="L271" s="66"/>
      <c r="M271" s="66"/>
      <c r="N271" s="66"/>
      <c r="O271" s="66"/>
      <c r="P271" s="66"/>
      <c r="Q271" s="66"/>
      <c r="R271" s="66"/>
      <c r="S271" s="66"/>
      <c r="T271" s="66"/>
      <c r="U271" s="66"/>
      <c r="V271" s="66"/>
      <c r="W271" s="66"/>
      <c r="X271" s="66"/>
      <c r="Y271" s="66"/>
      <c r="Z271" s="66"/>
    </row>
    <row r="272" spans="1:26" ht="25.5" customHeight="1" x14ac:dyDescent="0.4">
      <c r="A272" s="66"/>
      <c r="B272" s="66"/>
      <c r="C272" s="66"/>
      <c r="D272" s="66"/>
      <c r="E272" s="66"/>
      <c r="F272" s="66"/>
      <c r="G272" s="66"/>
      <c r="H272" s="66"/>
      <c r="I272" s="66"/>
      <c r="J272" s="66"/>
      <c r="K272" s="66"/>
      <c r="L272" s="66"/>
      <c r="M272" s="66"/>
      <c r="N272" s="66"/>
      <c r="O272" s="66"/>
      <c r="P272" s="66"/>
      <c r="Q272" s="66"/>
      <c r="R272" s="66"/>
      <c r="S272" s="66"/>
      <c r="T272" s="66"/>
      <c r="U272" s="66"/>
      <c r="V272" s="66"/>
      <c r="W272" s="66"/>
      <c r="X272" s="66"/>
      <c r="Y272" s="66"/>
      <c r="Z272" s="66"/>
    </row>
    <row r="273" spans="1:26" ht="25.5" customHeight="1" x14ac:dyDescent="0.4">
      <c r="A273" s="66"/>
      <c r="B273" s="66"/>
      <c r="C273" s="66"/>
      <c r="D273" s="66"/>
      <c r="E273" s="66"/>
      <c r="F273" s="66"/>
      <c r="G273" s="66"/>
      <c r="H273" s="66"/>
      <c r="I273" s="66"/>
      <c r="J273" s="66"/>
      <c r="K273" s="66"/>
      <c r="L273" s="66"/>
      <c r="M273" s="66"/>
      <c r="N273" s="66"/>
      <c r="O273" s="66"/>
      <c r="P273" s="66"/>
      <c r="Q273" s="66"/>
      <c r="R273" s="66"/>
      <c r="S273" s="66"/>
      <c r="T273" s="66"/>
      <c r="U273" s="66"/>
      <c r="V273" s="66"/>
      <c r="W273" s="66"/>
      <c r="X273" s="66"/>
      <c r="Y273" s="66"/>
      <c r="Z273" s="66"/>
    </row>
    <row r="274" spans="1:26" ht="25.5" customHeight="1" x14ac:dyDescent="0.4">
      <c r="A274" s="66"/>
      <c r="B274" s="66"/>
      <c r="C274" s="66"/>
      <c r="D274" s="66"/>
      <c r="E274" s="66"/>
      <c r="F274" s="66"/>
      <c r="G274" s="66"/>
      <c r="H274" s="66"/>
      <c r="I274" s="66"/>
      <c r="J274" s="66"/>
      <c r="K274" s="66"/>
      <c r="L274" s="66"/>
      <c r="M274" s="66"/>
      <c r="N274" s="66"/>
      <c r="O274" s="66"/>
      <c r="P274" s="66"/>
      <c r="Q274" s="66"/>
      <c r="R274" s="66"/>
      <c r="S274" s="66"/>
      <c r="T274" s="66"/>
      <c r="U274" s="66"/>
      <c r="V274" s="66"/>
      <c r="W274" s="66"/>
      <c r="X274" s="66"/>
      <c r="Y274" s="66"/>
      <c r="Z274" s="66"/>
    </row>
    <row r="275" spans="1:26" ht="25.5" customHeight="1" x14ac:dyDescent="0.4">
      <c r="A275" s="66"/>
      <c r="B275" s="66"/>
      <c r="C275" s="66"/>
      <c r="D275" s="66"/>
      <c r="E275" s="66"/>
      <c r="F275" s="66"/>
      <c r="G275" s="66"/>
      <c r="H275" s="66"/>
      <c r="I275" s="66"/>
      <c r="J275" s="66"/>
      <c r="K275" s="66"/>
      <c r="L275" s="66"/>
      <c r="M275" s="66"/>
      <c r="N275" s="66"/>
      <c r="O275" s="66"/>
      <c r="P275" s="66"/>
      <c r="Q275" s="66"/>
      <c r="R275" s="66"/>
      <c r="S275" s="66"/>
      <c r="T275" s="66"/>
      <c r="U275" s="66"/>
      <c r="V275" s="66"/>
      <c r="W275" s="66"/>
      <c r="X275" s="66"/>
      <c r="Y275" s="66"/>
      <c r="Z275" s="66"/>
    </row>
    <row r="276" spans="1:26" ht="25.5" customHeight="1" x14ac:dyDescent="0.4">
      <c r="A276" s="66"/>
      <c r="B276" s="66"/>
      <c r="C276" s="66"/>
      <c r="D276" s="66"/>
      <c r="E276" s="66"/>
      <c r="F276" s="66"/>
      <c r="G276" s="66"/>
      <c r="H276" s="66"/>
      <c r="I276" s="66"/>
      <c r="J276" s="66"/>
      <c r="K276" s="66"/>
      <c r="L276" s="66"/>
      <c r="M276" s="66"/>
      <c r="N276" s="66"/>
      <c r="O276" s="66"/>
      <c r="P276" s="66"/>
      <c r="Q276" s="66"/>
      <c r="R276" s="66"/>
      <c r="S276" s="66"/>
      <c r="T276" s="66"/>
      <c r="U276" s="66"/>
      <c r="V276" s="66"/>
      <c r="W276" s="66"/>
      <c r="X276" s="66"/>
      <c r="Y276" s="66"/>
      <c r="Z276" s="66"/>
    </row>
    <row r="277" spans="1:26" ht="25.5" customHeight="1" x14ac:dyDescent="0.4">
      <c r="A277" s="66"/>
      <c r="B277" s="66"/>
      <c r="C277" s="66"/>
      <c r="D277" s="66"/>
      <c r="E277" s="66"/>
      <c r="F277" s="66"/>
      <c r="G277" s="66"/>
      <c r="H277" s="66"/>
      <c r="I277" s="66"/>
      <c r="J277" s="66"/>
      <c r="K277" s="66"/>
      <c r="L277" s="66"/>
      <c r="M277" s="66"/>
      <c r="N277" s="66"/>
      <c r="O277" s="66"/>
      <c r="P277" s="66"/>
      <c r="Q277" s="66"/>
      <c r="R277" s="66"/>
      <c r="S277" s="66"/>
      <c r="T277" s="66"/>
      <c r="U277" s="66"/>
      <c r="V277" s="66"/>
      <c r="W277" s="66"/>
      <c r="X277" s="66"/>
      <c r="Y277" s="66"/>
      <c r="Z277" s="66"/>
    </row>
    <row r="278" spans="1:26" ht="25.5" customHeight="1" x14ac:dyDescent="0.4">
      <c r="A278" s="66"/>
      <c r="B278" s="66"/>
      <c r="C278" s="66"/>
      <c r="D278" s="66"/>
      <c r="E278" s="66"/>
      <c r="F278" s="66"/>
      <c r="G278" s="66"/>
      <c r="H278" s="66"/>
      <c r="I278" s="66"/>
      <c r="J278" s="66"/>
      <c r="K278" s="66"/>
      <c r="L278" s="66"/>
      <c r="M278" s="66"/>
      <c r="N278" s="66"/>
      <c r="O278" s="66"/>
      <c r="P278" s="66"/>
      <c r="Q278" s="66"/>
      <c r="R278" s="66"/>
      <c r="S278" s="66"/>
      <c r="T278" s="66"/>
      <c r="U278" s="66"/>
      <c r="V278" s="66"/>
      <c r="W278" s="66"/>
      <c r="X278" s="66"/>
      <c r="Y278" s="66"/>
      <c r="Z278" s="66"/>
    </row>
    <row r="279" spans="1:26" ht="25.5" customHeight="1" x14ac:dyDescent="0.4">
      <c r="A279" s="66"/>
      <c r="B279" s="66"/>
      <c r="C279" s="66"/>
      <c r="D279" s="66"/>
      <c r="E279" s="66"/>
      <c r="F279" s="66"/>
      <c r="G279" s="66"/>
      <c r="H279" s="66"/>
      <c r="I279" s="66"/>
      <c r="J279" s="66"/>
      <c r="K279" s="66"/>
      <c r="L279" s="66"/>
      <c r="M279" s="66"/>
      <c r="N279" s="66"/>
      <c r="O279" s="66"/>
      <c r="P279" s="66"/>
      <c r="Q279" s="66"/>
      <c r="R279" s="66"/>
      <c r="S279" s="66"/>
      <c r="T279" s="66"/>
      <c r="U279" s="66"/>
      <c r="V279" s="66"/>
      <c r="W279" s="66"/>
      <c r="X279" s="66"/>
      <c r="Y279" s="66"/>
      <c r="Z279" s="66"/>
    </row>
    <row r="280" spans="1:26" ht="25.5" customHeight="1" x14ac:dyDescent="0.4">
      <c r="A280" s="66"/>
      <c r="B280" s="66"/>
      <c r="C280" s="66"/>
      <c r="D280" s="66"/>
      <c r="E280" s="66"/>
      <c r="F280" s="66"/>
      <c r="G280" s="66"/>
      <c r="H280" s="66"/>
      <c r="I280" s="66"/>
      <c r="J280" s="66"/>
      <c r="K280" s="66"/>
      <c r="L280" s="66"/>
      <c r="M280" s="66"/>
      <c r="N280" s="66"/>
      <c r="O280" s="66"/>
      <c r="P280" s="66"/>
      <c r="Q280" s="66"/>
      <c r="R280" s="66"/>
      <c r="S280" s="66"/>
      <c r="T280" s="66"/>
      <c r="U280" s="66"/>
      <c r="V280" s="66"/>
      <c r="W280" s="66"/>
      <c r="X280" s="66"/>
      <c r="Y280" s="66"/>
      <c r="Z280" s="66"/>
    </row>
    <row r="281" spans="1:26" ht="25.5" customHeight="1" x14ac:dyDescent="0.4">
      <c r="A281" s="66"/>
      <c r="B281" s="66"/>
      <c r="C281" s="66"/>
      <c r="D281" s="66"/>
      <c r="E281" s="66"/>
      <c r="F281" s="66"/>
      <c r="G281" s="66"/>
      <c r="H281" s="66"/>
      <c r="I281" s="66"/>
      <c r="J281" s="66"/>
      <c r="K281" s="66"/>
      <c r="L281" s="66"/>
      <c r="M281" s="66"/>
      <c r="N281" s="66"/>
      <c r="O281" s="66"/>
      <c r="P281" s="66"/>
      <c r="Q281" s="66"/>
      <c r="R281" s="66"/>
      <c r="S281" s="66"/>
      <c r="T281" s="66"/>
      <c r="U281" s="66"/>
      <c r="V281" s="66"/>
      <c r="W281" s="66"/>
      <c r="X281" s="66"/>
      <c r="Y281" s="66"/>
      <c r="Z281" s="66"/>
    </row>
    <row r="282" spans="1:26" ht="25.5" customHeight="1" x14ac:dyDescent="0.4">
      <c r="A282" s="66"/>
      <c r="B282" s="66"/>
      <c r="C282" s="66"/>
      <c r="D282" s="66"/>
      <c r="E282" s="66"/>
      <c r="F282" s="66"/>
      <c r="G282" s="66"/>
      <c r="H282" s="66"/>
      <c r="I282" s="66"/>
      <c r="J282" s="66"/>
      <c r="K282" s="66"/>
      <c r="L282" s="66"/>
      <c r="M282" s="66"/>
      <c r="N282" s="66"/>
      <c r="O282" s="66"/>
      <c r="P282" s="66"/>
      <c r="Q282" s="66"/>
      <c r="R282" s="66"/>
      <c r="S282" s="66"/>
      <c r="T282" s="66"/>
      <c r="U282" s="66"/>
      <c r="V282" s="66"/>
      <c r="W282" s="66"/>
      <c r="X282" s="66"/>
      <c r="Y282" s="66"/>
      <c r="Z282" s="66"/>
    </row>
    <row r="283" spans="1:26" ht="25.5" customHeight="1" x14ac:dyDescent="0.4">
      <c r="A283" s="66"/>
      <c r="B283" s="66"/>
      <c r="C283" s="66"/>
      <c r="D283" s="66"/>
      <c r="E283" s="66"/>
      <c r="F283" s="66"/>
      <c r="G283" s="66"/>
      <c r="H283" s="66"/>
      <c r="I283" s="66"/>
      <c r="J283" s="66"/>
      <c r="K283" s="66"/>
      <c r="L283" s="66"/>
      <c r="M283" s="66"/>
      <c r="N283" s="66"/>
      <c r="O283" s="66"/>
      <c r="P283" s="66"/>
      <c r="Q283" s="66"/>
      <c r="R283" s="66"/>
      <c r="S283" s="66"/>
      <c r="T283" s="66"/>
      <c r="U283" s="66"/>
      <c r="V283" s="66"/>
      <c r="W283" s="66"/>
      <c r="X283" s="66"/>
      <c r="Y283" s="66"/>
      <c r="Z283" s="66"/>
    </row>
    <row r="284" spans="1:26" ht="25.5" customHeight="1" x14ac:dyDescent="0.4">
      <c r="A284" s="66"/>
      <c r="B284" s="66"/>
      <c r="C284" s="66"/>
      <c r="D284" s="66"/>
      <c r="E284" s="66"/>
      <c r="F284" s="66"/>
      <c r="G284" s="66"/>
      <c r="H284" s="66"/>
      <c r="I284" s="66"/>
      <c r="J284" s="66"/>
      <c r="K284" s="66"/>
      <c r="L284" s="66"/>
      <c r="M284" s="66"/>
      <c r="N284" s="66"/>
      <c r="O284" s="66"/>
      <c r="P284" s="66"/>
      <c r="Q284" s="66"/>
      <c r="R284" s="66"/>
      <c r="S284" s="66"/>
      <c r="T284" s="66"/>
      <c r="U284" s="66"/>
      <c r="V284" s="66"/>
      <c r="W284" s="66"/>
      <c r="X284" s="66"/>
      <c r="Y284" s="66"/>
      <c r="Z284" s="66"/>
    </row>
    <row r="285" spans="1:26" ht="25.5" customHeight="1" x14ac:dyDescent="0.4">
      <c r="A285" s="66"/>
      <c r="B285" s="66"/>
      <c r="C285" s="66"/>
      <c r="D285" s="66"/>
      <c r="E285" s="66"/>
      <c r="F285" s="66"/>
      <c r="G285" s="66"/>
      <c r="H285" s="66"/>
      <c r="I285" s="66"/>
      <c r="J285" s="66"/>
      <c r="K285" s="66"/>
      <c r="L285" s="66"/>
      <c r="M285" s="66"/>
      <c r="N285" s="66"/>
      <c r="O285" s="66"/>
      <c r="P285" s="66"/>
      <c r="Q285" s="66"/>
      <c r="R285" s="66"/>
      <c r="S285" s="66"/>
      <c r="T285" s="66"/>
      <c r="U285" s="66"/>
      <c r="V285" s="66"/>
      <c r="W285" s="66"/>
      <c r="X285" s="66"/>
      <c r="Y285" s="66"/>
      <c r="Z285" s="66"/>
    </row>
    <row r="286" spans="1:26" ht="25.5" customHeight="1" x14ac:dyDescent="0.4">
      <c r="A286" s="66"/>
      <c r="B286" s="66"/>
      <c r="C286" s="66"/>
      <c r="D286" s="66"/>
      <c r="E286" s="66"/>
      <c r="F286" s="66"/>
      <c r="G286" s="66"/>
      <c r="H286" s="66"/>
      <c r="I286" s="66"/>
      <c r="J286" s="66"/>
      <c r="K286" s="66"/>
      <c r="L286" s="66"/>
      <c r="M286" s="66"/>
      <c r="N286" s="66"/>
      <c r="O286" s="66"/>
      <c r="P286" s="66"/>
      <c r="Q286" s="66"/>
      <c r="R286" s="66"/>
      <c r="S286" s="66"/>
      <c r="T286" s="66"/>
      <c r="U286" s="66"/>
      <c r="V286" s="66"/>
      <c r="W286" s="66"/>
      <c r="X286" s="66"/>
      <c r="Y286" s="66"/>
      <c r="Z286" s="66"/>
    </row>
    <row r="287" spans="1:26" ht="25.5" customHeight="1" x14ac:dyDescent="0.4">
      <c r="A287" s="66"/>
      <c r="B287" s="66"/>
      <c r="C287" s="66"/>
      <c r="D287" s="66"/>
      <c r="E287" s="66"/>
      <c r="F287" s="66"/>
      <c r="G287" s="66"/>
      <c r="H287" s="66"/>
      <c r="I287" s="66"/>
      <c r="J287" s="66"/>
      <c r="K287" s="66"/>
      <c r="L287" s="66"/>
      <c r="M287" s="66"/>
      <c r="N287" s="66"/>
      <c r="O287" s="66"/>
      <c r="P287" s="66"/>
      <c r="Q287" s="66"/>
      <c r="R287" s="66"/>
      <c r="S287" s="66"/>
      <c r="T287" s="66"/>
      <c r="U287" s="66"/>
      <c r="V287" s="66"/>
      <c r="W287" s="66"/>
      <c r="X287" s="66"/>
      <c r="Y287" s="66"/>
      <c r="Z287" s="66"/>
    </row>
    <row r="288" spans="1:26" ht="25.5" customHeight="1" x14ac:dyDescent="0.4">
      <c r="A288" s="66"/>
      <c r="B288" s="66"/>
      <c r="C288" s="66"/>
      <c r="D288" s="66"/>
      <c r="E288" s="66"/>
      <c r="F288" s="66"/>
      <c r="G288" s="66"/>
      <c r="H288" s="66"/>
      <c r="I288" s="66"/>
      <c r="J288" s="66"/>
      <c r="K288" s="66"/>
      <c r="L288" s="66"/>
      <c r="M288" s="66"/>
      <c r="N288" s="66"/>
      <c r="O288" s="66"/>
      <c r="P288" s="66"/>
      <c r="Q288" s="66"/>
      <c r="R288" s="66"/>
      <c r="S288" s="66"/>
      <c r="T288" s="66"/>
      <c r="U288" s="66"/>
      <c r="V288" s="66"/>
      <c r="W288" s="66"/>
      <c r="X288" s="66"/>
      <c r="Y288" s="66"/>
      <c r="Z288" s="66"/>
    </row>
    <row r="289" spans="1:26" ht="25.5" customHeight="1" x14ac:dyDescent="0.4">
      <c r="A289" s="66"/>
      <c r="B289" s="66"/>
      <c r="C289" s="66"/>
      <c r="D289" s="66"/>
      <c r="E289" s="66"/>
      <c r="F289" s="66"/>
      <c r="G289" s="66"/>
      <c r="H289" s="66"/>
      <c r="I289" s="66"/>
      <c r="J289" s="66"/>
      <c r="K289" s="66"/>
      <c r="L289" s="66"/>
      <c r="M289" s="66"/>
      <c r="N289" s="66"/>
      <c r="O289" s="66"/>
      <c r="P289" s="66"/>
      <c r="Q289" s="66"/>
      <c r="R289" s="66"/>
      <c r="S289" s="66"/>
      <c r="T289" s="66"/>
      <c r="U289" s="66"/>
      <c r="V289" s="66"/>
      <c r="W289" s="66"/>
      <c r="X289" s="66"/>
      <c r="Y289" s="66"/>
      <c r="Z289" s="66"/>
    </row>
    <row r="290" spans="1:26" ht="25.5" customHeight="1" x14ac:dyDescent="0.4">
      <c r="A290" s="66"/>
      <c r="B290" s="66"/>
      <c r="C290" s="66"/>
      <c r="D290" s="66"/>
      <c r="E290" s="66"/>
      <c r="F290" s="66"/>
      <c r="G290" s="66"/>
      <c r="H290" s="66"/>
      <c r="I290" s="66"/>
      <c r="J290" s="66"/>
      <c r="K290" s="66"/>
      <c r="L290" s="66"/>
      <c r="M290" s="66"/>
      <c r="N290" s="66"/>
      <c r="O290" s="66"/>
      <c r="P290" s="66"/>
      <c r="Q290" s="66"/>
      <c r="R290" s="66"/>
      <c r="S290" s="66"/>
      <c r="T290" s="66"/>
      <c r="U290" s="66"/>
      <c r="V290" s="66"/>
      <c r="W290" s="66"/>
      <c r="X290" s="66"/>
      <c r="Y290" s="66"/>
      <c r="Z290" s="66"/>
    </row>
    <row r="291" spans="1:26" ht="25.5" customHeight="1" x14ac:dyDescent="0.4">
      <c r="A291" s="66"/>
      <c r="B291" s="66"/>
      <c r="C291" s="66"/>
      <c r="D291" s="66"/>
      <c r="E291" s="66"/>
      <c r="F291" s="66"/>
      <c r="G291" s="66"/>
      <c r="H291" s="66"/>
      <c r="I291" s="66"/>
      <c r="J291" s="66"/>
      <c r="K291" s="66"/>
      <c r="L291" s="66"/>
      <c r="M291" s="66"/>
      <c r="N291" s="66"/>
      <c r="O291" s="66"/>
      <c r="P291" s="66"/>
      <c r="Q291" s="66"/>
      <c r="R291" s="66"/>
      <c r="S291" s="66"/>
      <c r="T291" s="66"/>
      <c r="U291" s="66"/>
      <c r="V291" s="66"/>
      <c r="W291" s="66"/>
      <c r="X291" s="66"/>
      <c r="Y291" s="66"/>
      <c r="Z291" s="66"/>
    </row>
    <row r="292" spans="1:26" ht="25.5" customHeight="1" x14ac:dyDescent="0.4">
      <c r="A292" s="66"/>
      <c r="B292" s="66"/>
      <c r="C292" s="66"/>
      <c r="D292" s="66"/>
      <c r="E292" s="66"/>
      <c r="F292" s="66"/>
      <c r="G292" s="66"/>
      <c r="H292" s="66"/>
      <c r="I292" s="66"/>
      <c r="J292" s="66"/>
      <c r="K292" s="66"/>
      <c r="L292" s="66"/>
      <c r="M292" s="66"/>
      <c r="N292" s="66"/>
      <c r="O292" s="66"/>
      <c r="P292" s="66"/>
      <c r="Q292" s="66"/>
      <c r="R292" s="66"/>
      <c r="S292" s="66"/>
      <c r="T292" s="66"/>
      <c r="U292" s="66"/>
      <c r="V292" s="66"/>
      <c r="W292" s="66"/>
      <c r="X292" s="66"/>
      <c r="Y292" s="66"/>
      <c r="Z292" s="66"/>
    </row>
    <row r="293" spans="1:26" ht="25.5" customHeight="1" x14ac:dyDescent="0.4">
      <c r="A293" s="66"/>
      <c r="B293" s="66"/>
      <c r="C293" s="66"/>
      <c r="D293" s="66"/>
      <c r="E293" s="66"/>
      <c r="F293" s="66"/>
      <c r="G293" s="66"/>
      <c r="H293" s="66"/>
      <c r="I293" s="66"/>
      <c r="J293" s="66"/>
      <c r="K293" s="66"/>
      <c r="L293" s="66"/>
      <c r="M293" s="66"/>
      <c r="N293" s="66"/>
      <c r="O293" s="66"/>
      <c r="P293" s="66"/>
      <c r="Q293" s="66"/>
      <c r="R293" s="66"/>
      <c r="S293" s="66"/>
      <c r="T293" s="66"/>
      <c r="U293" s="66"/>
      <c r="V293" s="66"/>
      <c r="W293" s="66"/>
      <c r="X293" s="66"/>
      <c r="Y293" s="66"/>
      <c r="Z293" s="66"/>
    </row>
    <row r="294" spans="1:26" ht="25.5" customHeight="1" x14ac:dyDescent="0.4">
      <c r="A294" s="66"/>
      <c r="B294" s="66"/>
      <c r="C294" s="66"/>
      <c r="D294" s="66"/>
      <c r="E294" s="66"/>
      <c r="F294" s="66"/>
      <c r="G294" s="66"/>
      <c r="H294" s="66"/>
      <c r="I294" s="66"/>
      <c r="J294" s="66"/>
      <c r="K294" s="66"/>
      <c r="L294" s="66"/>
      <c r="M294" s="66"/>
      <c r="N294" s="66"/>
      <c r="O294" s="66"/>
      <c r="P294" s="66"/>
      <c r="Q294" s="66"/>
      <c r="R294" s="66"/>
      <c r="S294" s="66"/>
      <c r="T294" s="66"/>
      <c r="U294" s="66"/>
      <c r="V294" s="66"/>
      <c r="W294" s="66"/>
      <c r="X294" s="66"/>
      <c r="Y294" s="66"/>
      <c r="Z294" s="66"/>
    </row>
    <row r="295" spans="1:26" ht="25.5" customHeight="1" x14ac:dyDescent="0.4">
      <c r="A295" s="66"/>
      <c r="B295" s="66"/>
      <c r="C295" s="66"/>
      <c r="D295" s="66"/>
      <c r="E295" s="66"/>
      <c r="F295" s="66"/>
      <c r="G295" s="66"/>
      <c r="H295" s="66"/>
      <c r="I295" s="66"/>
      <c r="J295" s="66"/>
      <c r="K295" s="66"/>
      <c r="L295" s="66"/>
      <c r="M295" s="66"/>
      <c r="N295" s="66"/>
      <c r="O295" s="66"/>
      <c r="P295" s="66"/>
      <c r="Q295" s="66"/>
      <c r="R295" s="66"/>
      <c r="S295" s="66"/>
      <c r="T295" s="66"/>
      <c r="U295" s="66"/>
      <c r="V295" s="66"/>
      <c r="W295" s="66"/>
      <c r="X295" s="66"/>
      <c r="Y295" s="66"/>
      <c r="Z295" s="66"/>
    </row>
    <row r="296" spans="1:26" ht="25.5" customHeight="1" x14ac:dyDescent="0.4">
      <c r="A296" s="66"/>
      <c r="B296" s="66"/>
      <c r="C296" s="66"/>
      <c r="D296" s="66"/>
      <c r="E296" s="66"/>
      <c r="F296" s="66"/>
      <c r="G296" s="66"/>
      <c r="H296" s="66"/>
      <c r="I296" s="66"/>
      <c r="J296" s="66"/>
      <c r="K296" s="66"/>
      <c r="L296" s="66"/>
      <c r="M296" s="66"/>
      <c r="N296" s="66"/>
      <c r="O296" s="66"/>
      <c r="P296" s="66"/>
      <c r="Q296" s="66"/>
      <c r="R296" s="66"/>
      <c r="S296" s="66"/>
      <c r="T296" s="66"/>
      <c r="U296" s="66"/>
      <c r="V296" s="66"/>
      <c r="W296" s="66"/>
      <c r="X296" s="66"/>
      <c r="Y296" s="66"/>
      <c r="Z296" s="66"/>
    </row>
    <row r="297" spans="1:26" ht="25.5" customHeight="1" x14ac:dyDescent="0.4">
      <c r="A297" s="66"/>
      <c r="B297" s="66"/>
      <c r="C297" s="66"/>
      <c r="D297" s="66"/>
      <c r="E297" s="66"/>
      <c r="F297" s="66"/>
      <c r="G297" s="66"/>
      <c r="H297" s="66"/>
      <c r="I297" s="66"/>
      <c r="J297" s="66"/>
      <c r="K297" s="66"/>
      <c r="L297" s="66"/>
      <c r="M297" s="66"/>
      <c r="N297" s="66"/>
      <c r="O297" s="66"/>
      <c r="P297" s="66"/>
      <c r="Q297" s="66"/>
      <c r="R297" s="66"/>
      <c r="S297" s="66"/>
      <c r="T297" s="66"/>
      <c r="U297" s="66"/>
      <c r="V297" s="66"/>
      <c r="W297" s="66"/>
      <c r="X297" s="66"/>
      <c r="Y297" s="66"/>
      <c r="Z297" s="66"/>
    </row>
    <row r="298" spans="1:26" ht="25.5" customHeight="1" x14ac:dyDescent="0.4">
      <c r="A298" s="66"/>
      <c r="B298" s="66"/>
      <c r="C298" s="66"/>
      <c r="D298" s="66"/>
      <c r="E298" s="66"/>
      <c r="F298" s="66"/>
      <c r="G298" s="66"/>
      <c r="H298" s="66"/>
      <c r="I298" s="66"/>
      <c r="J298" s="66"/>
      <c r="K298" s="66"/>
      <c r="L298" s="66"/>
      <c r="M298" s="66"/>
      <c r="N298" s="66"/>
      <c r="O298" s="66"/>
      <c r="P298" s="66"/>
      <c r="Q298" s="66"/>
      <c r="R298" s="66"/>
      <c r="S298" s="66"/>
      <c r="T298" s="66"/>
      <c r="U298" s="66"/>
      <c r="V298" s="66"/>
      <c r="W298" s="66"/>
      <c r="X298" s="66"/>
      <c r="Y298" s="66"/>
      <c r="Z298" s="66"/>
    </row>
    <row r="299" spans="1:26" ht="25.5" customHeight="1" x14ac:dyDescent="0.4">
      <c r="A299" s="66"/>
      <c r="B299" s="66"/>
      <c r="C299" s="66"/>
      <c r="D299" s="66"/>
      <c r="E299" s="66"/>
      <c r="F299" s="66"/>
      <c r="G299" s="66"/>
      <c r="H299" s="66"/>
      <c r="I299" s="66"/>
      <c r="J299" s="66"/>
      <c r="K299" s="66"/>
      <c r="L299" s="66"/>
      <c r="M299" s="66"/>
      <c r="N299" s="66"/>
      <c r="O299" s="66"/>
      <c r="P299" s="66"/>
      <c r="Q299" s="66"/>
      <c r="R299" s="66"/>
      <c r="S299" s="66"/>
      <c r="T299" s="66"/>
      <c r="U299" s="66"/>
      <c r="V299" s="66"/>
      <c r="W299" s="66"/>
      <c r="X299" s="66"/>
      <c r="Y299" s="66"/>
      <c r="Z299" s="66"/>
    </row>
    <row r="300" spans="1:26" ht="25.5" customHeight="1" x14ac:dyDescent="0.4">
      <c r="A300" s="66"/>
      <c r="B300" s="66"/>
      <c r="C300" s="66"/>
      <c r="D300" s="66"/>
      <c r="E300" s="66"/>
      <c r="F300" s="66"/>
      <c r="G300" s="66"/>
      <c r="H300" s="66"/>
      <c r="I300" s="66"/>
      <c r="J300" s="66"/>
      <c r="K300" s="66"/>
      <c r="L300" s="66"/>
      <c r="M300" s="66"/>
      <c r="N300" s="66"/>
      <c r="O300" s="66"/>
      <c r="P300" s="66"/>
      <c r="Q300" s="66"/>
      <c r="R300" s="66"/>
      <c r="S300" s="66"/>
      <c r="T300" s="66"/>
      <c r="U300" s="66"/>
      <c r="V300" s="66"/>
      <c r="W300" s="66"/>
      <c r="X300" s="66"/>
      <c r="Y300" s="66"/>
      <c r="Z300" s="66"/>
    </row>
    <row r="301" spans="1:26" ht="25.5" customHeight="1" x14ac:dyDescent="0.4">
      <c r="A301" s="66"/>
      <c r="B301" s="66"/>
      <c r="C301" s="66"/>
      <c r="D301" s="66"/>
      <c r="E301" s="66"/>
      <c r="F301" s="66"/>
      <c r="G301" s="66"/>
      <c r="H301" s="66"/>
      <c r="I301" s="66"/>
      <c r="J301" s="66"/>
      <c r="K301" s="66"/>
      <c r="L301" s="66"/>
      <c r="M301" s="66"/>
      <c r="N301" s="66"/>
      <c r="O301" s="66"/>
      <c r="P301" s="66"/>
      <c r="Q301" s="66"/>
      <c r="R301" s="66"/>
      <c r="S301" s="66"/>
      <c r="T301" s="66"/>
      <c r="U301" s="66"/>
      <c r="V301" s="66"/>
      <c r="W301" s="66"/>
      <c r="X301" s="66"/>
      <c r="Y301" s="66"/>
      <c r="Z301" s="66"/>
    </row>
    <row r="302" spans="1:26" ht="25.5" customHeight="1" x14ac:dyDescent="0.4">
      <c r="A302" s="66"/>
      <c r="B302" s="66"/>
      <c r="C302" s="66"/>
      <c r="D302" s="66"/>
      <c r="E302" s="66"/>
      <c r="F302" s="66"/>
      <c r="G302" s="66"/>
      <c r="H302" s="66"/>
      <c r="I302" s="66"/>
      <c r="J302" s="66"/>
      <c r="K302" s="66"/>
      <c r="L302" s="66"/>
      <c r="M302" s="66"/>
      <c r="N302" s="66"/>
      <c r="O302" s="66"/>
      <c r="P302" s="66"/>
      <c r="Q302" s="66"/>
      <c r="R302" s="66"/>
      <c r="S302" s="66"/>
      <c r="T302" s="66"/>
      <c r="U302" s="66"/>
      <c r="V302" s="66"/>
      <c r="W302" s="66"/>
      <c r="X302" s="66"/>
      <c r="Y302" s="66"/>
      <c r="Z302" s="66"/>
    </row>
    <row r="303" spans="1:26" ht="25.5" customHeight="1" x14ac:dyDescent="0.4">
      <c r="A303" s="66"/>
      <c r="B303" s="66"/>
      <c r="C303" s="66"/>
      <c r="D303" s="66"/>
      <c r="E303" s="66"/>
      <c r="F303" s="66"/>
      <c r="G303" s="66"/>
      <c r="H303" s="66"/>
      <c r="I303" s="66"/>
      <c r="J303" s="66"/>
      <c r="K303" s="66"/>
      <c r="L303" s="66"/>
      <c r="M303" s="66"/>
      <c r="N303" s="66"/>
      <c r="O303" s="66"/>
      <c r="P303" s="66"/>
      <c r="Q303" s="66"/>
      <c r="R303" s="66"/>
      <c r="S303" s="66"/>
      <c r="T303" s="66"/>
      <c r="U303" s="66"/>
      <c r="V303" s="66"/>
      <c r="W303" s="66"/>
      <c r="X303" s="66"/>
      <c r="Y303" s="66"/>
      <c r="Z303" s="66"/>
    </row>
    <row r="304" spans="1:26" ht="25.5" customHeight="1" x14ac:dyDescent="0.4">
      <c r="A304" s="66"/>
      <c r="B304" s="66"/>
      <c r="C304" s="66"/>
      <c r="D304" s="66"/>
      <c r="E304" s="66"/>
      <c r="F304" s="66"/>
      <c r="G304" s="66"/>
      <c r="H304" s="66"/>
      <c r="I304" s="66"/>
      <c r="J304" s="66"/>
      <c r="K304" s="66"/>
      <c r="L304" s="66"/>
      <c r="M304" s="66"/>
      <c r="N304" s="66"/>
      <c r="O304" s="66"/>
      <c r="P304" s="66"/>
      <c r="Q304" s="66"/>
      <c r="R304" s="66"/>
      <c r="S304" s="66"/>
      <c r="T304" s="66"/>
      <c r="U304" s="66"/>
      <c r="V304" s="66"/>
      <c r="W304" s="66"/>
      <c r="X304" s="66"/>
      <c r="Y304" s="66"/>
      <c r="Z304" s="66"/>
    </row>
    <row r="305" spans="1:26" ht="25.5" customHeight="1" x14ac:dyDescent="0.4">
      <c r="A305" s="66"/>
      <c r="B305" s="66"/>
      <c r="C305" s="66"/>
      <c r="D305" s="66"/>
      <c r="E305" s="66"/>
      <c r="F305" s="66"/>
      <c r="G305" s="66"/>
      <c r="H305" s="66"/>
      <c r="I305" s="66"/>
      <c r="J305" s="66"/>
      <c r="K305" s="66"/>
      <c r="L305" s="66"/>
      <c r="M305" s="66"/>
      <c r="N305" s="66"/>
      <c r="O305" s="66"/>
      <c r="P305" s="66"/>
      <c r="Q305" s="66"/>
      <c r="R305" s="66"/>
      <c r="S305" s="66"/>
      <c r="T305" s="66"/>
      <c r="U305" s="66"/>
      <c r="V305" s="66"/>
      <c r="W305" s="66"/>
      <c r="X305" s="66"/>
      <c r="Y305" s="66"/>
      <c r="Z305" s="66"/>
    </row>
    <row r="306" spans="1:26" ht="25.5" customHeight="1" x14ac:dyDescent="0.4">
      <c r="A306" s="66"/>
      <c r="B306" s="66"/>
      <c r="C306" s="66"/>
      <c r="D306" s="66"/>
      <c r="E306" s="66"/>
      <c r="F306" s="66"/>
      <c r="G306" s="66"/>
      <c r="H306" s="66"/>
      <c r="I306" s="66"/>
      <c r="J306" s="66"/>
      <c r="K306" s="66"/>
      <c r="L306" s="66"/>
      <c r="M306" s="66"/>
      <c r="N306" s="66"/>
      <c r="O306" s="66"/>
      <c r="P306" s="66"/>
      <c r="Q306" s="66"/>
      <c r="R306" s="66"/>
      <c r="S306" s="66"/>
      <c r="T306" s="66"/>
      <c r="U306" s="66"/>
      <c r="V306" s="66"/>
      <c r="W306" s="66"/>
      <c r="X306" s="66"/>
      <c r="Y306" s="66"/>
      <c r="Z306" s="66"/>
    </row>
    <row r="307" spans="1:26" ht="25.5" customHeight="1" x14ac:dyDescent="0.4">
      <c r="A307" s="66"/>
      <c r="B307" s="66"/>
      <c r="C307" s="66"/>
      <c r="D307" s="66"/>
      <c r="E307" s="66"/>
      <c r="F307" s="66"/>
      <c r="G307" s="66"/>
      <c r="H307" s="66"/>
      <c r="I307" s="66"/>
      <c r="J307" s="66"/>
      <c r="K307" s="66"/>
      <c r="L307" s="66"/>
      <c r="M307" s="66"/>
      <c r="N307" s="66"/>
      <c r="O307" s="66"/>
      <c r="P307" s="66"/>
      <c r="Q307" s="66"/>
      <c r="R307" s="66"/>
      <c r="S307" s="66"/>
      <c r="T307" s="66"/>
      <c r="U307" s="66"/>
      <c r="V307" s="66"/>
      <c r="W307" s="66"/>
      <c r="X307" s="66"/>
      <c r="Y307" s="66"/>
      <c r="Z307" s="66"/>
    </row>
    <row r="308" spans="1:26" ht="25.5" customHeight="1" x14ac:dyDescent="0.4">
      <c r="A308" s="66"/>
      <c r="B308" s="66"/>
      <c r="C308" s="66"/>
      <c r="D308" s="66"/>
      <c r="E308" s="66"/>
      <c r="F308" s="66"/>
      <c r="G308" s="66"/>
      <c r="H308" s="66"/>
      <c r="I308" s="66"/>
      <c r="J308" s="66"/>
      <c r="K308" s="66"/>
      <c r="L308" s="66"/>
      <c r="M308" s="66"/>
      <c r="N308" s="66"/>
      <c r="O308" s="66"/>
      <c r="P308" s="66"/>
      <c r="Q308" s="66"/>
      <c r="R308" s="66"/>
      <c r="S308" s="66"/>
      <c r="T308" s="66"/>
      <c r="U308" s="66"/>
      <c r="V308" s="66"/>
      <c r="W308" s="66"/>
      <c r="X308" s="66"/>
      <c r="Y308" s="66"/>
      <c r="Z308" s="66"/>
    </row>
    <row r="309" spans="1:26" ht="25.5" customHeight="1" x14ac:dyDescent="0.4">
      <c r="A309" s="66"/>
      <c r="B309" s="66"/>
      <c r="C309" s="66"/>
      <c r="D309" s="66"/>
      <c r="E309" s="66"/>
      <c r="F309" s="66"/>
      <c r="G309" s="66"/>
      <c r="H309" s="66"/>
      <c r="I309" s="66"/>
      <c r="J309" s="66"/>
      <c r="K309" s="66"/>
      <c r="L309" s="66"/>
      <c r="M309" s="66"/>
      <c r="N309" s="66"/>
      <c r="O309" s="66"/>
      <c r="P309" s="66"/>
      <c r="Q309" s="66"/>
      <c r="R309" s="66"/>
      <c r="S309" s="66"/>
      <c r="T309" s="66"/>
      <c r="U309" s="66"/>
      <c r="V309" s="66"/>
      <c r="W309" s="66"/>
      <c r="X309" s="66"/>
      <c r="Y309" s="66"/>
      <c r="Z309" s="66"/>
    </row>
    <row r="310" spans="1:26" ht="25.5" customHeight="1" x14ac:dyDescent="0.4">
      <c r="A310" s="66"/>
      <c r="B310" s="66"/>
      <c r="C310" s="66"/>
      <c r="D310" s="66"/>
      <c r="E310" s="66"/>
      <c r="F310" s="66"/>
      <c r="G310" s="66"/>
      <c r="H310" s="66"/>
      <c r="I310" s="66"/>
      <c r="J310" s="66"/>
      <c r="K310" s="66"/>
      <c r="L310" s="66"/>
      <c r="M310" s="66"/>
      <c r="N310" s="66"/>
      <c r="O310" s="66"/>
      <c r="P310" s="66"/>
      <c r="Q310" s="66"/>
      <c r="R310" s="66"/>
      <c r="S310" s="66"/>
      <c r="T310" s="66"/>
      <c r="U310" s="66"/>
      <c r="V310" s="66"/>
      <c r="W310" s="66"/>
      <c r="X310" s="66"/>
      <c r="Y310" s="66"/>
      <c r="Z310" s="66"/>
    </row>
    <row r="311" spans="1:26" ht="25.5" customHeight="1" x14ac:dyDescent="0.4">
      <c r="A311" s="66"/>
      <c r="B311" s="66"/>
      <c r="C311" s="66"/>
      <c r="D311" s="66"/>
      <c r="E311" s="66"/>
      <c r="F311" s="66"/>
      <c r="G311" s="66"/>
      <c r="H311" s="66"/>
      <c r="I311" s="66"/>
      <c r="J311" s="66"/>
      <c r="K311" s="66"/>
      <c r="L311" s="66"/>
      <c r="M311" s="66"/>
      <c r="N311" s="66"/>
      <c r="O311" s="66"/>
      <c r="P311" s="66"/>
      <c r="Q311" s="66"/>
      <c r="R311" s="66"/>
      <c r="S311" s="66"/>
      <c r="T311" s="66"/>
      <c r="U311" s="66"/>
      <c r="V311" s="66"/>
      <c r="W311" s="66"/>
      <c r="X311" s="66"/>
      <c r="Y311" s="66"/>
      <c r="Z311" s="66"/>
    </row>
    <row r="312" spans="1:26" ht="25.5" customHeight="1" x14ac:dyDescent="0.4">
      <c r="A312" s="66"/>
      <c r="B312" s="66"/>
      <c r="C312" s="66"/>
      <c r="D312" s="66"/>
      <c r="E312" s="66"/>
      <c r="F312" s="66"/>
      <c r="G312" s="66"/>
      <c r="H312" s="66"/>
      <c r="I312" s="66"/>
      <c r="J312" s="66"/>
      <c r="K312" s="66"/>
      <c r="L312" s="66"/>
      <c r="M312" s="66"/>
      <c r="N312" s="66"/>
      <c r="O312" s="66"/>
      <c r="P312" s="66"/>
      <c r="Q312" s="66"/>
      <c r="R312" s="66"/>
      <c r="S312" s="66"/>
      <c r="T312" s="66"/>
      <c r="U312" s="66"/>
      <c r="V312" s="66"/>
      <c r="W312" s="66"/>
      <c r="X312" s="66"/>
      <c r="Y312" s="66"/>
      <c r="Z312" s="66"/>
    </row>
    <row r="313" spans="1:26" ht="25.5" customHeight="1" x14ac:dyDescent="0.4">
      <c r="A313" s="66"/>
      <c r="B313" s="66"/>
      <c r="C313" s="66"/>
      <c r="D313" s="66"/>
      <c r="E313" s="66"/>
      <c r="F313" s="66"/>
      <c r="G313" s="66"/>
      <c r="H313" s="66"/>
      <c r="I313" s="66"/>
      <c r="J313" s="66"/>
      <c r="K313" s="66"/>
      <c r="L313" s="66"/>
      <c r="M313" s="66"/>
      <c r="N313" s="66"/>
      <c r="O313" s="66"/>
      <c r="P313" s="66"/>
      <c r="Q313" s="66"/>
      <c r="R313" s="66"/>
      <c r="S313" s="66"/>
      <c r="T313" s="66"/>
      <c r="U313" s="66"/>
      <c r="V313" s="66"/>
      <c r="W313" s="66"/>
      <c r="X313" s="66"/>
      <c r="Y313" s="66"/>
      <c r="Z313" s="66"/>
    </row>
    <row r="314" spans="1:26" ht="25.5" customHeight="1" x14ac:dyDescent="0.4">
      <c r="A314" s="66"/>
      <c r="B314" s="66"/>
      <c r="C314" s="66"/>
      <c r="D314" s="66"/>
      <c r="E314" s="66"/>
      <c r="F314" s="66"/>
      <c r="G314" s="66"/>
      <c r="H314" s="66"/>
      <c r="I314" s="66"/>
      <c r="J314" s="66"/>
      <c r="K314" s="66"/>
      <c r="L314" s="66"/>
      <c r="M314" s="66"/>
      <c r="N314" s="66"/>
      <c r="O314" s="66"/>
      <c r="P314" s="66"/>
      <c r="Q314" s="66"/>
      <c r="R314" s="66"/>
      <c r="S314" s="66"/>
      <c r="T314" s="66"/>
      <c r="U314" s="66"/>
      <c r="V314" s="66"/>
      <c r="W314" s="66"/>
      <c r="X314" s="66"/>
      <c r="Y314" s="66"/>
      <c r="Z314" s="66"/>
    </row>
    <row r="315" spans="1:26" ht="25.5" customHeight="1" x14ac:dyDescent="0.4">
      <c r="A315" s="66"/>
      <c r="B315" s="66"/>
      <c r="C315" s="66"/>
      <c r="D315" s="66"/>
      <c r="E315" s="66"/>
      <c r="F315" s="66"/>
      <c r="G315" s="66"/>
      <c r="H315" s="66"/>
      <c r="I315" s="66"/>
      <c r="J315" s="66"/>
      <c r="K315" s="66"/>
      <c r="L315" s="66"/>
      <c r="M315" s="66"/>
      <c r="N315" s="66"/>
      <c r="O315" s="66"/>
      <c r="P315" s="66"/>
      <c r="Q315" s="66"/>
      <c r="R315" s="66"/>
      <c r="S315" s="66"/>
      <c r="T315" s="66"/>
      <c r="U315" s="66"/>
      <c r="V315" s="66"/>
      <c r="W315" s="66"/>
      <c r="X315" s="66"/>
      <c r="Y315" s="66"/>
      <c r="Z315" s="66"/>
    </row>
    <row r="316" spans="1:26" ht="25.5" customHeight="1" x14ac:dyDescent="0.4">
      <c r="A316" s="66"/>
      <c r="B316" s="66"/>
      <c r="C316" s="66"/>
      <c r="D316" s="66"/>
      <c r="E316" s="66"/>
      <c r="F316" s="66"/>
      <c r="G316" s="66"/>
      <c r="H316" s="66"/>
      <c r="I316" s="66"/>
      <c r="J316" s="66"/>
      <c r="K316" s="66"/>
      <c r="L316" s="66"/>
      <c r="M316" s="66"/>
      <c r="N316" s="66"/>
      <c r="O316" s="66"/>
      <c r="P316" s="66"/>
      <c r="Q316" s="66"/>
      <c r="R316" s="66"/>
      <c r="S316" s="66"/>
      <c r="T316" s="66"/>
      <c r="U316" s="66"/>
      <c r="V316" s="66"/>
      <c r="W316" s="66"/>
      <c r="X316" s="66"/>
      <c r="Y316" s="66"/>
      <c r="Z316" s="66"/>
    </row>
    <row r="317" spans="1:26" ht="25.5" customHeight="1" x14ac:dyDescent="0.4">
      <c r="A317" s="66"/>
      <c r="B317" s="66"/>
      <c r="C317" s="66"/>
      <c r="D317" s="66"/>
      <c r="E317" s="66"/>
      <c r="F317" s="66"/>
      <c r="G317" s="66"/>
      <c r="H317" s="66"/>
      <c r="I317" s="66"/>
      <c r="J317" s="66"/>
      <c r="K317" s="66"/>
      <c r="L317" s="66"/>
      <c r="M317" s="66"/>
      <c r="N317" s="66"/>
      <c r="O317" s="66"/>
      <c r="P317" s="66"/>
      <c r="Q317" s="66"/>
      <c r="R317" s="66"/>
      <c r="S317" s="66"/>
      <c r="T317" s="66"/>
      <c r="U317" s="66"/>
      <c r="V317" s="66"/>
      <c r="W317" s="66"/>
      <c r="X317" s="66"/>
      <c r="Y317" s="66"/>
      <c r="Z317" s="66"/>
    </row>
    <row r="318" spans="1:26" ht="25.5" customHeight="1" x14ac:dyDescent="0.4">
      <c r="A318" s="66"/>
      <c r="B318" s="66"/>
      <c r="C318" s="66"/>
      <c r="D318" s="66"/>
      <c r="E318" s="66"/>
      <c r="F318" s="66"/>
      <c r="G318" s="66"/>
      <c r="H318" s="66"/>
      <c r="I318" s="66"/>
      <c r="J318" s="66"/>
      <c r="K318" s="66"/>
      <c r="L318" s="66"/>
      <c r="M318" s="66"/>
      <c r="N318" s="66"/>
      <c r="O318" s="66"/>
      <c r="P318" s="66"/>
      <c r="Q318" s="66"/>
      <c r="R318" s="66"/>
      <c r="S318" s="66"/>
      <c r="T318" s="66"/>
      <c r="U318" s="66"/>
      <c r="V318" s="66"/>
      <c r="W318" s="66"/>
      <c r="X318" s="66"/>
      <c r="Y318" s="66"/>
      <c r="Z318" s="66"/>
    </row>
    <row r="319" spans="1:26" ht="25.5" customHeight="1" x14ac:dyDescent="0.4">
      <c r="A319" s="66"/>
      <c r="B319" s="66"/>
      <c r="C319" s="66"/>
      <c r="D319" s="66"/>
      <c r="E319" s="66"/>
      <c r="F319" s="66"/>
      <c r="G319" s="66"/>
      <c r="H319" s="66"/>
      <c r="I319" s="66"/>
      <c r="J319" s="66"/>
      <c r="K319" s="66"/>
      <c r="L319" s="66"/>
      <c r="M319" s="66"/>
      <c r="N319" s="66"/>
      <c r="O319" s="66"/>
      <c r="P319" s="66"/>
      <c r="Q319" s="66"/>
      <c r="R319" s="66"/>
      <c r="S319" s="66"/>
      <c r="T319" s="66"/>
      <c r="U319" s="66"/>
      <c r="V319" s="66"/>
      <c r="W319" s="66"/>
      <c r="X319" s="66"/>
      <c r="Y319" s="66"/>
      <c r="Z319" s="66"/>
    </row>
    <row r="320" spans="1:26" ht="25.5" customHeight="1" x14ac:dyDescent="0.4">
      <c r="A320" s="66"/>
      <c r="B320" s="66"/>
      <c r="C320" s="66"/>
      <c r="D320" s="66"/>
      <c r="E320" s="66"/>
      <c r="F320" s="66"/>
      <c r="G320" s="66"/>
      <c r="H320" s="66"/>
      <c r="I320" s="66"/>
      <c r="J320" s="66"/>
      <c r="K320" s="66"/>
      <c r="L320" s="66"/>
      <c r="M320" s="66"/>
      <c r="N320" s="66"/>
      <c r="O320" s="66"/>
      <c r="P320" s="66"/>
      <c r="Q320" s="66"/>
      <c r="R320" s="66"/>
      <c r="S320" s="66"/>
      <c r="T320" s="66"/>
      <c r="U320" s="66"/>
      <c r="V320" s="66"/>
      <c r="W320" s="66"/>
      <c r="X320" s="66"/>
      <c r="Y320" s="66"/>
      <c r="Z320" s="66"/>
    </row>
    <row r="321" spans="1:26" ht="25.5" customHeight="1" x14ac:dyDescent="0.4">
      <c r="A321" s="66"/>
      <c r="B321" s="66"/>
      <c r="C321" s="66"/>
      <c r="D321" s="66"/>
      <c r="E321" s="66"/>
      <c r="F321" s="66"/>
      <c r="G321" s="66"/>
      <c r="H321" s="66"/>
      <c r="I321" s="66"/>
      <c r="J321" s="66"/>
      <c r="K321" s="66"/>
      <c r="L321" s="66"/>
      <c r="M321" s="66"/>
      <c r="N321" s="66"/>
      <c r="O321" s="66"/>
      <c r="P321" s="66"/>
      <c r="Q321" s="66"/>
      <c r="R321" s="66"/>
      <c r="S321" s="66"/>
      <c r="T321" s="66"/>
      <c r="U321" s="66"/>
      <c r="V321" s="66"/>
      <c r="W321" s="66"/>
      <c r="X321" s="66"/>
      <c r="Y321" s="66"/>
      <c r="Z321" s="66"/>
    </row>
    <row r="322" spans="1:26" ht="25.5" customHeight="1" x14ac:dyDescent="0.4">
      <c r="A322" s="66"/>
      <c r="B322" s="66"/>
      <c r="C322" s="66"/>
      <c r="D322" s="66"/>
      <c r="E322" s="66"/>
      <c r="F322" s="66"/>
      <c r="G322" s="66"/>
      <c r="H322" s="66"/>
      <c r="I322" s="66"/>
      <c r="J322" s="66"/>
      <c r="K322" s="66"/>
      <c r="L322" s="66"/>
      <c r="M322" s="66"/>
      <c r="N322" s="66"/>
      <c r="O322" s="66"/>
      <c r="P322" s="66"/>
      <c r="Q322" s="66"/>
      <c r="R322" s="66"/>
      <c r="S322" s="66"/>
      <c r="T322" s="66"/>
      <c r="U322" s="66"/>
      <c r="V322" s="66"/>
      <c r="W322" s="66"/>
      <c r="X322" s="66"/>
      <c r="Y322" s="66"/>
      <c r="Z322" s="66"/>
    </row>
    <row r="323" spans="1:26" ht="25.5" customHeight="1" x14ac:dyDescent="0.4">
      <c r="A323" s="66"/>
      <c r="B323" s="66"/>
      <c r="C323" s="66"/>
      <c r="D323" s="66"/>
      <c r="E323" s="66"/>
      <c r="F323" s="66"/>
      <c r="G323" s="66"/>
      <c r="H323" s="66"/>
      <c r="I323" s="66"/>
      <c r="J323" s="66"/>
      <c r="K323" s="66"/>
      <c r="L323" s="66"/>
      <c r="M323" s="66"/>
      <c r="N323" s="66"/>
      <c r="O323" s="66"/>
      <c r="P323" s="66"/>
      <c r="Q323" s="66"/>
      <c r="R323" s="66"/>
      <c r="S323" s="66"/>
      <c r="T323" s="66"/>
      <c r="U323" s="66"/>
      <c r="V323" s="66"/>
      <c r="W323" s="66"/>
      <c r="X323" s="66"/>
      <c r="Y323" s="66"/>
      <c r="Z323" s="66"/>
    </row>
    <row r="324" spans="1:26" ht="25.5" customHeight="1" x14ac:dyDescent="0.4">
      <c r="A324" s="66"/>
      <c r="B324" s="66"/>
      <c r="C324" s="66"/>
      <c r="D324" s="66"/>
      <c r="E324" s="66"/>
      <c r="F324" s="66"/>
      <c r="G324" s="66"/>
      <c r="H324" s="66"/>
      <c r="I324" s="66"/>
      <c r="J324" s="66"/>
      <c r="K324" s="66"/>
      <c r="L324" s="66"/>
      <c r="M324" s="66"/>
      <c r="N324" s="66"/>
      <c r="O324" s="66"/>
      <c r="P324" s="66"/>
      <c r="Q324" s="66"/>
      <c r="R324" s="66"/>
      <c r="S324" s="66"/>
      <c r="T324" s="66"/>
      <c r="U324" s="66"/>
      <c r="V324" s="66"/>
      <c r="W324" s="66"/>
      <c r="X324" s="66"/>
      <c r="Y324" s="66"/>
      <c r="Z324" s="66"/>
    </row>
    <row r="325" spans="1:26" ht="25.5" customHeight="1" x14ac:dyDescent="0.4">
      <c r="A325" s="66"/>
      <c r="B325" s="66"/>
      <c r="C325" s="66"/>
      <c r="D325" s="66"/>
      <c r="E325" s="66"/>
      <c r="F325" s="66"/>
      <c r="G325" s="66"/>
      <c r="H325" s="66"/>
      <c r="I325" s="66"/>
      <c r="J325" s="66"/>
      <c r="K325" s="66"/>
      <c r="L325" s="66"/>
      <c r="M325" s="66"/>
      <c r="N325" s="66"/>
      <c r="O325" s="66"/>
      <c r="P325" s="66"/>
      <c r="Q325" s="66"/>
      <c r="R325" s="66"/>
      <c r="S325" s="66"/>
      <c r="T325" s="66"/>
      <c r="U325" s="66"/>
      <c r="V325" s="66"/>
      <c r="W325" s="66"/>
      <c r="X325" s="66"/>
      <c r="Y325" s="66"/>
      <c r="Z325" s="66"/>
    </row>
    <row r="326" spans="1:26" ht="25.5" customHeight="1" x14ac:dyDescent="0.4">
      <c r="A326" s="66"/>
      <c r="B326" s="66"/>
      <c r="C326" s="66"/>
      <c r="D326" s="66"/>
      <c r="E326" s="66"/>
      <c r="F326" s="66"/>
      <c r="G326" s="66"/>
      <c r="H326" s="66"/>
      <c r="I326" s="66"/>
      <c r="J326" s="66"/>
      <c r="K326" s="66"/>
      <c r="L326" s="66"/>
      <c r="M326" s="66"/>
      <c r="N326" s="66"/>
      <c r="O326" s="66"/>
      <c r="P326" s="66"/>
      <c r="Q326" s="66"/>
      <c r="R326" s="66"/>
      <c r="S326" s="66"/>
      <c r="T326" s="66"/>
      <c r="U326" s="66"/>
      <c r="V326" s="66"/>
      <c r="W326" s="66"/>
      <c r="X326" s="66"/>
      <c r="Y326" s="66"/>
      <c r="Z326" s="66"/>
    </row>
    <row r="327" spans="1:26" ht="25.5" customHeight="1" x14ac:dyDescent="0.4">
      <c r="A327" s="66"/>
      <c r="B327" s="66"/>
      <c r="C327" s="66"/>
      <c r="D327" s="66"/>
      <c r="E327" s="66"/>
      <c r="F327" s="66"/>
      <c r="G327" s="66"/>
      <c r="H327" s="66"/>
      <c r="I327" s="66"/>
      <c r="J327" s="66"/>
      <c r="K327" s="66"/>
      <c r="L327" s="66"/>
      <c r="M327" s="66"/>
      <c r="N327" s="66"/>
      <c r="O327" s="66"/>
      <c r="P327" s="66"/>
      <c r="Q327" s="66"/>
      <c r="R327" s="66"/>
      <c r="S327" s="66"/>
      <c r="T327" s="66"/>
      <c r="U327" s="66"/>
      <c r="V327" s="66"/>
      <c r="W327" s="66"/>
      <c r="X327" s="66"/>
      <c r="Y327" s="66"/>
      <c r="Z327" s="66"/>
    </row>
    <row r="328" spans="1:26" ht="25.5" customHeight="1" x14ac:dyDescent="0.4">
      <c r="A328" s="66"/>
      <c r="B328" s="66"/>
      <c r="C328" s="66"/>
      <c r="D328" s="66"/>
      <c r="E328" s="66"/>
      <c r="F328" s="66"/>
      <c r="G328" s="66"/>
      <c r="H328" s="66"/>
      <c r="I328" s="66"/>
      <c r="J328" s="66"/>
      <c r="K328" s="66"/>
      <c r="L328" s="66"/>
      <c r="M328" s="66"/>
      <c r="N328" s="66"/>
      <c r="O328" s="66"/>
      <c r="P328" s="66"/>
      <c r="Q328" s="66"/>
      <c r="R328" s="66"/>
      <c r="S328" s="66"/>
      <c r="T328" s="66"/>
      <c r="U328" s="66"/>
      <c r="V328" s="66"/>
      <c r="W328" s="66"/>
      <c r="X328" s="66"/>
      <c r="Y328" s="66"/>
      <c r="Z328" s="66"/>
    </row>
    <row r="329" spans="1:26" ht="25.5" customHeight="1" x14ac:dyDescent="0.4">
      <c r="A329" s="66"/>
      <c r="B329" s="66"/>
      <c r="C329" s="66"/>
      <c r="D329" s="66"/>
      <c r="E329" s="66"/>
      <c r="F329" s="66"/>
      <c r="G329" s="66"/>
      <c r="H329" s="66"/>
      <c r="I329" s="66"/>
      <c r="J329" s="66"/>
      <c r="K329" s="66"/>
      <c r="L329" s="66"/>
      <c r="M329" s="66"/>
      <c r="N329" s="66"/>
      <c r="O329" s="66"/>
      <c r="P329" s="66"/>
      <c r="Q329" s="66"/>
      <c r="R329" s="66"/>
      <c r="S329" s="66"/>
      <c r="T329" s="66"/>
      <c r="U329" s="66"/>
      <c r="V329" s="66"/>
      <c r="W329" s="66"/>
      <c r="X329" s="66"/>
      <c r="Y329" s="66"/>
      <c r="Z329" s="66"/>
    </row>
    <row r="330" spans="1:26" ht="25.5" customHeight="1" x14ac:dyDescent="0.4">
      <c r="A330" s="66"/>
      <c r="B330" s="66"/>
      <c r="C330" s="66"/>
      <c r="D330" s="66"/>
      <c r="E330" s="66"/>
      <c r="F330" s="66"/>
      <c r="G330" s="66"/>
      <c r="H330" s="66"/>
      <c r="I330" s="66"/>
      <c r="J330" s="66"/>
      <c r="K330" s="66"/>
      <c r="L330" s="66"/>
      <c r="M330" s="66"/>
      <c r="N330" s="66"/>
      <c r="O330" s="66"/>
      <c r="P330" s="66"/>
      <c r="Q330" s="66"/>
      <c r="R330" s="66"/>
      <c r="S330" s="66"/>
      <c r="T330" s="66"/>
      <c r="U330" s="66"/>
      <c r="V330" s="66"/>
      <c r="W330" s="66"/>
      <c r="X330" s="66"/>
      <c r="Y330" s="66"/>
      <c r="Z330" s="66"/>
    </row>
    <row r="331" spans="1:26" ht="25.5" customHeight="1" x14ac:dyDescent="0.4">
      <c r="A331" s="66"/>
      <c r="B331" s="66"/>
      <c r="C331" s="66"/>
      <c r="D331" s="66"/>
      <c r="E331" s="66"/>
      <c r="F331" s="66"/>
      <c r="G331" s="66"/>
      <c r="H331" s="66"/>
      <c r="I331" s="66"/>
      <c r="J331" s="66"/>
      <c r="K331" s="66"/>
      <c r="L331" s="66"/>
      <c r="M331" s="66"/>
      <c r="N331" s="66"/>
      <c r="O331" s="66"/>
      <c r="P331" s="66"/>
      <c r="Q331" s="66"/>
      <c r="R331" s="66"/>
      <c r="S331" s="66"/>
      <c r="T331" s="66"/>
      <c r="U331" s="66"/>
      <c r="V331" s="66"/>
      <c r="W331" s="66"/>
      <c r="X331" s="66"/>
      <c r="Y331" s="66"/>
      <c r="Z331" s="66"/>
    </row>
    <row r="332" spans="1:26" ht="25.5" customHeight="1" x14ac:dyDescent="0.4">
      <c r="A332" s="66"/>
      <c r="B332" s="66"/>
      <c r="C332" s="66"/>
      <c r="D332" s="66"/>
      <c r="E332" s="66"/>
      <c r="F332" s="66"/>
      <c r="G332" s="66"/>
      <c r="H332" s="66"/>
      <c r="I332" s="66"/>
      <c r="J332" s="66"/>
      <c r="K332" s="66"/>
      <c r="L332" s="66"/>
      <c r="M332" s="66"/>
      <c r="N332" s="66"/>
      <c r="O332" s="66"/>
      <c r="P332" s="66"/>
      <c r="Q332" s="66"/>
      <c r="R332" s="66"/>
      <c r="S332" s="66"/>
      <c r="T332" s="66"/>
      <c r="U332" s="66"/>
      <c r="V332" s="66"/>
      <c r="W332" s="66"/>
      <c r="X332" s="66"/>
      <c r="Y332" s="66"/>
      <c r="Z332" s="66"/>
    </row>
    <row r="333" spans="1:26" ht="25.5" customHeight="1" x14ac:dyDescent="0.4">
      <c r="A333" s="66"/>
      <c r="B333" s="66"/>
      <c r="C333" s="66"/>
      <c r="D333" s="66"/>
      <c r="E333" s="66"/>
      <c r="F333" s="66"/>
      <c r="G333" s="66"/>
      <c r="H333" s="66"/>
      <c r="I333" s="66"/>
      <c r="J333" s="66"/>
      <c r="K333" s="66"/>
      <c r="L333" s="66"/>
      <c r="M333" s="66"/>
      <c r="N333" s="66"/>
      <c r="O333" s="66"/>
      <c r="P333" s="66"/>
      <c r="Q333" s="66"/>
      <c r="R333" s="66"/>
      <c r="S333" s="66"/>
      <c r="T333" s="66"/>
      <c r="U333" s="66"/>
      <c r="V333" s="66"/>
      <c r="W333" s="66"/>
      <c r="X333" s="66"/>
      <c r="Y333" s="66"/>
      <c r="Z333" s="66"/>
    </row>
    <row r="334" spans="1:26" ht="25.5" customHeight="1" x14ac:dyDescent="0.4">
      <c r="A334" s="66"/>
      <c r="B334" s="66"/>
      <c r="C334" s="66"/>
      <c r="D334" s="66"/>
      <c r="E334" s="66"/>
      <c r="F334" s="66"/>
      <c r="G334" s="66"/>
      <c r="H334" s="66"/>
      <c r="I334" s="66"/>
      <c r="J334" s="66"/>
      <c r="K334" s="66"/>
      <c r="L334" s="66"/>
      <c r="M334" s="66"/>
      <c r="N334" s="66"/>
      <c r="O334" s="66"/>
      <c r="P334" s="66"/>
      <c r="Q334" s="66"/>
      <c r="R334" s="66"/>
      <c r="S334" s="66"/>
      <c r="T334" s="66"/>
      <c r="U334" s="66"/>
      <c r="V334" s="66"/>
      <c r="W334" s="66"/>
      <c r="X334" s="66"/>
      <c r="Y334" s="66"/>
      <c r="Z334" s="66"/>
    </row>
    <row r="335" spans="1:26" ht="25.5" customHeight="1" x14ac:dyDescent="0.4">
      <c r="A335" s="66"/>
      <c r="B335" s="66"/>
      <c r="C335" s="66"/>
      <c r="D335" s="66"/>
      <c r="E335" s="66"/>
      <c r="F335" s="66"/>
      <c r="G335" s="66"/>
      <c r="H335" s="66"/>
      <c r="I335" s="66"/>
      <c r="J335" s="66"/>
      <c r="K335" s="66"/>
      <c r="L335" s="66"/>
      <c r="M335" s="66"/>
      <c r="N335" s="66"/>
      <c r="O335" s="66"/>
      <c r="P335" s="66"/>
      <c r="Q335" s="66"/>
      <c r="R335" s="66"/>
      <c r="S335" s="66"/>
      <c r="T335" s="66"/>
      <c r="U335" s="66"/>
      <c r="V335" s="66"/>
      <c r="W335" s="66"/>
      <c r="X335" s="66"/>
      <c r="Y335" s="66"/>
      <c r="Z335" s="66"/>
    </row>
    <row r="336" spans="1:26" ht="25.5" customHeight="1" x14ac:dyDescent="0.4">
      <c r="A336" s="66"/>
      <c r="B336" s="66"/>
      <c r="C336" s="66"/>
      <c r="D336" s="66"/>
      <c r="E336" s="66"/>
      <c r="F336" s="66"/>
      <c r="G336" s="66"/>
      <c r="H336" s="66"/>
      <c r="I336" s="66"/>
      <c r="J336" s="66"/>
      <c r="K336" s="66"/>
      <c r="L336" s="66"/>
      <c r="M336" s="66"/>
      <c r="N336" s="66"/>
      <c r="O336" s="66"/>
      <c r="P336" s="66"/>
      <c r="Q336" s="66"/>
      <c r="R336" s="66"/>
      <c r="S336" s="66"/>
      <c r="T336" s="66"/>
      <c r="U336" s="66"/>
      <c r="V336" s="66"/>
      <c r="W336" s="66"/>
      <c r="X336" s="66"/>
      <c r="Y336" s="66"/>
      <c r="Z336" s="66"/>
    </row>
    <row r="337" spans="1:26" ht="25.5" customHeight="1" x14ac:dyDescent="0.4">
      <c r="A337" s="66"/>
      <c r="B337" s="66"/>
      <c r="C337" s="66"/>
      <c r="D337" s="66"/>
      <c r="E337" s="66"/>
      <c r="F337" s="66"/>
      <c r="G337" s="66"/>
      <c r="H337" s="66"/>
      <c r="I337" s="66"/>
      <c r="J337" s="66"/>
      <c r="K337" s="66"/>
      <c r="L337" s="66"/>
      <c r="M337" s="66"/>
      <c r="N337" s="66"/>
      <c r="O337" s="66"/>
      <c r="P337" s="66"/>
      <c r="Q337" s="66"/>
      <c r="R337" s="66"/>
      <c r="S337" s="66"/>
      <c r="T337" s="66"/>
      <c r="U337" s="66"/>
      <c r="V337" s="66"/>
      <c r="W337" s="66"/>
      <c r="X337" s="66"/>
      <c r="Y337" s="66"/>
      <c r="Z337" s="66"/>
    </row>
    <row r="338" spans="1:26" ht="25.5" customHeight="1" x14ac:dyDescent="0.4">
      <c r="A338" s="66"/>
      <c r="B338" s="66"/>
      <c r="C338" s="66"/>
      <c r="D338" s="66"/>
      <c r="E338" s="66"/>
      <c r="F338" s="66"/>
      <c r="G338" s="66"/>
      <c r="H338" s="66"/>
      <c r="I338" s="66"/>
      <c r="J338" s="66"/>
      <c r="K338" s="66"/>
      <c r="L338" s="66"/>
      <c r="M338" s="66"/>
      <c r="N338" s="66"/>
      <c r="O338" s="66"/>
      <c r="P338" s="66"/>
      <c r="Q338" s="66"/>
      <c r="R338" s="66"/>
      <c r="S338" s="66"/>
      <c r="T338" s="66"/>
      <c r="U338" s="66"/>
      <c r="V338" s="66"/>
      <c r="W338" s="66"/>
      <c r="X338" s="66"/>
      <c r="Y338" s="66"/>
      <c r="Z338" s="66"/>
    </row>
    <row r="339" spans="1:26" ht="25.5" customHeight="1" x14ac:dyDescent="0.4">
      <c r="A339" s="66"/>
      <c r="B339" s="66"/>
      <c r="C339" s="66"/>
      <c r="D339" s="66"/>
      <c r="E339" s="66"/>
      <c r="F339" s="66"/>
      <c r="G339" s="66"/>
      <c r="H339" s="66"/>
      <c r="I339" s="66"/>
      <c r="J339" s="66"/>
      <c r="K339" s="66"/>
      <c r="L339" s="66"/>
      <c r="M339" s="66"/>
      <c r="N339" s="66"/>
      <c r="O339" s="66"/>
      <c r="P339" s="66"/>
      <c r="Q339" s="66"/>
      <c r="R339" s="66"/>
      <c r="S339" s="66"/>
      <c r="T339" s="66"/>
      <c r="U339" s="66"/>
      <c r="V339" s="66"/>
      <c r="W339" s="66"/>
      <c r="X339" s="66"/>
      <c r="Y339" s="66"/>
      <c r="Z339" s="66"/>
    </row>
    <row r="340" spans="1:26" ht="25.5" customHeight="1" x14ac:dyDescent="0.4">
      <c r="A340" s="66"/>
      <c r="B340" s="66"/>
      <c r="C340" s="66"/>
      <c r="D340" s="66"/>
      <c r="E340" s="66"/>
      <c r="F340" s="66"/>
      <c r="G340" s="66"/>
      <c r="H340" s="66"/>
      <c r="I340" s="66"/>
      <c r="J340" s="66"/>
      <c r="K340" s="66"/>
      <c r="L340" s="66"/>
      <c r="M340" s="66"/>
      <c r="N340" s="66"/>
      <c r="O340" s="66"/>
      <c r="P340" s="66"/>
      <c r="Q340" s="66"/>
      <c r="R340" s="66"/>
      <c r="S340" s="66"/>
      <c r="T340" s="66"/>
      <c r="U340" s="66"/>
      <c r="V340" s="66"/>
      <c r="W340" s="66"/>
      <c r="X340" s="66"/>
      <c r="Y340" s="66"/>
      <c r="Z340" s="66"/>
    </row>
    <row r="341" spans="1:26" ht="25.5" customHeight="1" x14ac:dyDescent="0.4">
      <c r="A341" s="66"/>
      <c r="B341" s="66"/>
      <c r="C341" s="66"/>
      <c r="D341" s="66"/>
      <c r="E341" s="66"/>
      <c r="F341" s="66"/>
      <c r="G341" s="66"/>
      <c r="H341" s="66"/>
      <c r="I341" s="66"/>
      <c r="J341" s="66"/>
      <c r="K341" s="66"/>
      <c r="L341" s="66"/>
      <c r="M341" s="66"/>
      <c r="N341" s="66"/>
      <c r="O341" s="66"/>
      <c r="P341" s="66"/>
      <c r="Q341" s="66"/>
      <c r="R341" s="66"/>
      <c r="S341" s="66"/>
      <c r="T341" s="66"/>
      <c r="U341" s="66"/>
      <c r="V341" s="66"/>
      <c r="W341" s="66"/>
      <c r="X341" s="66"/>
      <c r="Y341" s="66"/>
      <c r="Z341" s="66"/>
    </row>
    <row r="342" spans="1:26" ht="25.5" customHeight="1" x14ac:dyDescent="0.4">
      <c r="A342" s="66"/>
      <c r="B342" s="66"/>
      <c r="C342" s="66"/>
      <c r="D342" s="66"/>
      <c r="E342" s="66"/>
      <c r="F342" s="66"/>
      <c r="G342" s="66"/>
      <c r="H342" s="66"/>
      <c r="I342" s="66"/>
      <c r="J342" s="66"/>
      <c r="K342" s="66"/>
      <c r="L342" s="66"/>
      <c r="M342" s="66"/>
      <c r="N342" s="66"/>
      <c r="O342" s="66"/>
      <c r="P342" s="66"/>
      <c r="Q342" s="66"/>
      <c r="R342" s="66"/>
      <c r="S342" s="66"/>
      <c r="T342" s="66"/>
      <c r="U342" s="66"/>
      <c r="V342" s="66"/>
      <c r="W342" s="66"/>
      <c r="X342" s="66"/>
      <c r="Y342" s="66"/>
      <c r="Z342" s="66"/>
    </row>
    <row r="343" spans="1:26" ht="25.5" customHeight="1" x14ac:dyDescent="0.4">
      <c r="A343" s="66"/>
      <c r="B343" s="66"/>
      <c r="C343" s="66"/>
      <c r="D343" s="66"/>
      <c r="E343" s="66"/>
      <c r="F343" s="66"/>
      <c r="G343" s="66"/>
      <c r="H343" s="66"/>
      <c r="I343" s="66"/>
      <c r="J343" s="66"/>
      <c r="K343" s="66"/>
      <c r="L343" s="66"/>
      <c r="M343" s="66"/>
      <c r="N343" s="66"/>
      <c r="O343" s="66"/>
      <c r="P343" s="66"/>
      <c r="Q343" s="66"/>
      <c r="R343" s="66"/>
      <c r="S343" s="66"/>
      <c r="T343" s="66"/>
      <c r="U343" s="66"/>
      <c r="V343" s="66"/>
      <c r="W343" s="66"/>
      <c r="X343" s="66"/>
      <c r="Y343" s="66"/>
      <c r="Z343" s="66"/>
    </row>
    <row r="344" spans="1:26" ht="25.5" customHeight="1" x14ac:dyDescent="0.4">
      <c r="A344" s="66"/>
      <c r="B344" s="66"/>
      <c r="C344" s="66"/>
      <c r="D344" s="66"/>
      <c r="E344" s="66"/>
      <c r="F344" s="66"/>
      <c r="G344" s="66"/>
      <c r="H344" s="66"/>
      <c r="I344" s="66"/>
      <c r="J344" s="66"/>
      <c r="K344" s="66"/>
      <c r="L344" s="66"/>
      <c r="M344" s="66"/>
      <c r="N344" s="66"/>
      <c r="O344" s="66"/>
      <c r="P344" s="66"/>
      <c r="Q344" s="66"/>
      <c r="R344" s="66"/>
      <c r="S344" s="66"/>
      <c r="T344" s="66"/>
      <c r="U344" s="66"/>
      <c r="V344" s="66"/>
      <c r="W344" s="66"/>
      <c r="X344" s="66"/>
      <c r="Y344" s="66"/>
      <c r="Z344" s="66"/>
    </row>
    <row r="345" spans="1:26" ht="25.5" customHeight="1" x14ac:dyDescent="0.4">
      <c r="A345" s="66"/>
      <c r="B345" s="66"/>
      <c r="C345" s="66"/>
      <c r="D345" s="66"/>
      <c r="E345" s="66"/>
      <c r="F345" s="66"/>
      <c r="G345" s="66"/>
      <c r="H345" s="66"/>
      <c r="I345" s="66"/>
      <c r="J345" s="66"/>
      <c r="K345" s="66"/>
      <c r="L345" s="66"/>
      <c r="M345" s="66"/>
      <c r="N345" s="66"/>
      <c r="O345" s="66"/>
      <c r="P345" s="66"/>
      <c r="Q345" s="66"/>
      <c r="R345" s="66"/>
      <c r="S345" s="66"/>
      <c r="T345" s="66"/>
      <c r="U345" s="66"/>
      <c r="V345" s="66"/>
      <c r="W345" s="66"/>
      <c r="X345" s="66"/>
      <c r="Y345" s="66"/>
      <c r="Z345" s="66"/>
    </row>
    <row r="346" spans="1:26" ht="25.5" customHeight="1" x14ac:dyDescent="0.4">
      <c r="A346" s="66"/>
      <c r="B346" s="66"/>
      <c r="C346" s="66"/>
      <c r="D346" s="66"/>
      <c r="E346" s="66"/>
      <c r="F346" s="66"/>
      <c r="G346" s="66"/>
      <c r="H346" s="66"/>
      <c r="I346" s="66"/>
      <c r="J346" s="66"/>
      <c r="K346" s="66"/>
      <c r="L346" s="66"/>
      <c r="M346" s="66"/>
      <c r="N346" s="66"/>
      <c r="O346" s="66"/>
      <c r="P346" s="66"/>
      <c r="Q346" s="66"/>
      <c r="R346" s="66"/>
      <c r="S346" s="66"/>
      <c r="T346" s="66"/>
      <c r="U346" s="66"/>
      <c r="V346" s="66"/>
      <c r="W346" s="66"/>
      <c r="X346" s="66"/>
      <c r="Y346" s="66"/>
      <c r="Z346" s="66"/>
    </row>
    <row r="347" spans="1:26" ht="25.5" customHeight="1" x14ac:dyDescent="0.4">
      <c r="A347" s="66"/>
      <c r="B347" s="66"/>
      <c r="C347" s="66"/>
      <c r="D347" s="66"/>
      <c r="E347" s="66"/>
      <c r="F347" s="66"/>
      <c r="G347" s="66"/>
      <c r="H347" s="66"/>
      <c r="I347" s="66"/>
      <c r="J347" s="66"/>
      <c r="K347" s="66"/>
      <c r="L347" s="66"/>
      <c r="M347" s="66"/>
      <c r="N347" s="66"/>
      <c r="O347" s="66"/>
      <c r="P347" s="66"/>
      <c r="Q347" s="66"/>
      <c r="R347" s="66"/>
      <c r="S347" s="66"/>
      <c r="T347" s="66"/>
      <c r="U347" s="66"/>
      <c r="V347" s="66"/>
      <c r="W347" s="66"/>
      <c r="X347" s="66"/>
      <c r="Y347" s="66"/>
      <c r="Z347" s="66"/>
    </row>
    <row r="348" spans="1:26" ht="25.5" customHeight="1" x14ac:dyDescent="0.4">
      <c r="A348" s="66"/>
      <c r="B348" s="66"/>
      <c r="C348" s="66"/>
      <c r="D348" s="66"/>
      <c r="E348" s="66"/>
      <c r="F348" s="66"/>
      <c r="G348" s="66"/>
      <c r="H348" s="66"/>
      <c r="I348" s="66"/>
      <c r="J348" s="66"/>
      <c r="K348" s="66"/>
      <c r="L348" s="66"/>
      <c r="M348" s="66"/>
      <c r="N348" s="66"/>
      <c r="O348" s="66"/>
      <c r="P348" s="66"/>
      <c r="Q348" s="66"/>
      <c r="R348" s="66"/>
      <c r="S348" s="66"/>
      <c r="T348" s="66"/>
      <c r="U348" s="66"/>
      <c r="V348" s="66"/>
      <c r="W348" s="66"/>
      <c r="X348" s="66"/>
      <c r="Y348" s="66"/>
      <c r="Z348" s="66"/>
    </row>
    <row r="349" spans="1:26" ht="25.5" customHeight="1" x14ac:dyDescent="0.4">
      <c r="A349" s="66"/>
      <c r="B349" s="66"/>
      <c r="C349" s="66"/>
      <c r="D349" s="66"/>
      <c r="E349" s="66"/>
      <c r="F349" s="66"/>
      <c r="G349" s="66"/>
      <c r="H349" s="66"/>
      <c r="I349" s="66"/>
      <c r="J349" s="66"/>
      <c r="K349" s="66"/>
      <c r="L349" s="66"/>
      <c r="M349" s="66"/>
      <c r="N349" s="66"/>
      <c r="O349" s="66"/>
      <c r="P349" s="66"/>
      <c r="Q349" s="66"/>
      <c r="R349" s="66"/>
      <c r="S349" s="66"/>
      <c r="T349" s="66"/>
      <c r="U349" s="66"/>
      <c r="V349" s="66"/>
      <c r="W349" s="66"/>
      <c r="X349" s="66"/>
      <c r="Y349" s="66"/>
      <c r="Z349" s="66"/>
    </row>
    <row r="350" spans="1:26" ht="25.5" customHeight="1" x14ac:dyDescent="0.4">
      <c r="A350" s="66"/>
      <c r="B350" s="66"/>
      <c r="C350" s="66"/>
      <c r="D350" s="66"/>
      <c r="E350" s="66"/>
      <c r="F350" s="66"/>
      <c r="G350" s="66"/>
      <c r="H350" s="66"/>
      <c r="I350" s="66"/>
      <c r="J350" s="66"/>
      <c r="K350" s="66"/>
      <c r="L350" s="66"/>
      <c r="M350" s="66"/>
      <c r="N350" s="66"/>
      <c r="O350" s="66"/>
      <c r="P350" s="66"/>
      <c r="Q350" s="66"/>
      <c r="R350" s="66"/>
      <c r="S350" s="66"/>
      <c r="T350" s="66"/>
      <c r="U350" s="66"/>
      <c r="V350" s="66"/>
      <c r="W350" s="66"/>
      <c r="X350" s="66"/>
      <c r="Y350" s="66"/>
      <c r="Z350" s="66"/>
    </row>
    <row r="351" spans="1:26" ht="25.5" customHeight="1" x14ac:dyDescent="0.4">
      <c r="A351" s="66"/>
      <c r="B351" s="66"/>
      <c r="C351" s="66"/>
      <c r="D351" s="66"/>
      <c r="E351" s="66"/>
      <c r="F351" s="66"/>
      <c r="G351" s="66"/>
      <c r="H351" s="66"/>
      <c r="I351" s="66"/>
      <c r="J351" s="66"/>
      <c r="K351" s="66"/>
      <c r="L351" s="66"/>
      <c r="M351" s="66"/>
      <c r="N351" s="66"/>
      <c r="O351" s="66"/>
      <c r="P351" s="66"/>
      <c r="Q351" s="66"/>
      <c r="R351" s="66"/>
      <c r="S351" s="66"/>
      <c r="T351" s="66"/>
      <c r="U351" s="66"/>
      <c r="V351" s="66"/>
      <c r="W351" s="66"/>
      <c r="X351" s="66"/>
      <c r="Y351" s="66"/>
      <c r="Z351" s="66"/>
    </row>
    <row r="352" spans="1:26" ht="25.5" customHeight="1" x14ac:dyDescent="0.4">
      <c r="A352" s="66"/>
      <c r="B352" s="66"/>
      <c r="C352" s="66"/>
      <c r="D352" s="66"/>
      <c r="E352" s="66"/>
      <c r="F352" s="66"/>
      <c r="G352" s="66"/>
      <c r="H352" s="66"/>
      <c r="I352" s="66"/>
      <c r="J352" s="66"/>
      <c r="K352" s="66"/>
      <c r="L352" s="66"/>
      <c r="M352" s="66"/>
      <c r="N352" s="66"/>
      <c r="O352" s="66"/>
      <c r="P352" s="66"/>
      <c r="Q352" s="66"/>
      <c r="R352" s="66"/>
      <c r="S352" s="66"/>
      <c r="T352" s="66"/>
      <c r="U352" s="66"/>
      <c r="V352" s="66"/>
      <c r="W352" s="66"/>
      <c r="X352" s="66"/>
      <c r="Y352" s="66"/>
      <c r="Z352" s="66"/>
    </row>
    <row r="353" spans="1:26" ht="25.5" customHeight="1" x14ac:dyDescent="0.4">
      <c r="A353" s="66"/>
      <c r="B353" s="66"/>
      <c r="C353" s="66"/>
      <c r="D353" s="66"/>
      <c r="E353" s="66"/>
      <c r="F353" s="66"/>
      <c r="G353" s="66"/>
      <c r="H353" s="66"/>
      <c r="I353" s="66"/>
      <c r="J353" s="66"/>
      <c r="K353" s="66"/>
      <c r="L353" s="66"/>
      <c r="M353" s="66"/>
      <c r="N353" s="66"/>
      <c r="O353" s="66"/>
      <c r="P353" s="66"/>
      <c r="Q353" s="66"/>
      <c r="R353" s="66"/>
      <c r="S353" s="66"/>
      <c r="T353" s="66"/>
      <c r="U353" s="66"/>
      <c r="V353" s="66"/>
      <c r="W353" s="66"/>
      <c r="X353" s="66"/>
      <c r="Y353" s="66"/>
      <c r="Z353" s="66"/>
    </row>
    <row r="354" spans="1:26" ht="25.5" customHeight="1" x14ac:dyDescent="0.4">
      <c r="A354" s="66"/>
      <c r="B354" s="66"/>
      <c r="C354" s="66"/>
      <c r="D354" s="66"/>
      <c r="E354" s="66"/>
      <c r="F354" s="66"/>
      <c r="G354" s="66"/>
      <c r="H354" s="66"/>
      <c r="I354" s="66"/>
      <c r="J354" s="66"/>
      <c r="K354" s="66"/>
      <c r="L354" s="66"/>
      <c r="M354" s="66"/>
      <c r="N354" s="66"/>
      <c r="O354" s="66"/>
      <c r="P354" s="66"/>
      <c r="Q354" s="66"/>
      <c r="R354" s="66"/>
      <c r="S354" s="66"/>
      <c r="T354" s="66"/>
      <c r="U354" s="66"/>
      <c r="V354" s="66"/>
      <c r="W354" s="66"/>
      <c r="X354" s="66"/>
      <c r="Y354" s="66"/>
      <c r="Z354" s="66"/>
    </row>
    <row r="355" spans="1:26" ht="25.5" customHeight="1" x14ac:dyDescent="0.4">
      <c r="A355" s="66"/>
      <c r="B355" s="66"/>
      <c r="C355" s="66"/>
      <c r="D355" s="66"/>
      <c r="E355" s="66"/>
      <c r="F355" s="66"/>
      <c r="G355" s="66"/>
      <c r="H355" s="66"/>
      <c r="I355" s="66"/>
      <c r="J355" s="66"/>
      <c r="K355" s="66"/>
      <c r="L355" s="66"/>
      <c r="M355" s="66"/>
      <c r="N355" s="66"/>
      <c r="O355" s="66"/>
      <c r="P355" s="66"/>
      <c r="Q355" s="66"/>
      <c r="R355" s="66"/>
      <c r="S355" s="66"/>
      <c r="T355" s="66"/>
      <c r="U355" s="66"/>
      <c r="V355" s="66"/>
      <c r="W355" s="66"/>
      <c r="X355" s="66"/>
      <c r="Y355" s="66"/>
      <c r="Z355" s="66"/>
    </row>
    <row r="356" spans="1:26" ht="25.5" customHeight="1" x14ac:dyDescent="0.4">
      <c r="A356" s="66"/>
      <c r="B356" s="66"/>
      <c r="C356" s="66"/>
      <c r="D356" s="66"/>
      <c r="E356" s="66"/>
      <c r="F356" s="66"/>
      <c r="G356" s="66"/>
      <c r="H356" s="66"/>
      <c r="I356" s="66"/>
      <c r="J356" s="66"/>
      <c r="K356" s="66"/>
      <c r="L356" s="66"/>
      <c r="M356" s="66"/>
      <c r="N356" s="66"/>
      <c r="O356" s="66"/>
      <c r="P356" s="66"/>
      <c r="Q356" s="66"/>
      <c r="R356" s="66"/>
      <c r="S356" s="66"/>
      <c r="T356" s="66"/>
      <c r="U356" s="66"/>
      <c r="V356" s="66"/>
      <c r="W356" s="66"/>
      <c r="X356" s="66"/>
      <c r="Y356" s="66"/>
      <c r="Z356" s="66"/>
    </row>
    <row r="357" spans="1:26" ht="25.5" customHeight="1" x14ac:dyDescent="0.4">
      <c r="A357" s="66"/>
      <c r="B357" s="66"/>
      <c r="C357" s="66"/>
      <c r="D357" s="66"/>
      <c r="E357" s="66"/>
      <c r="F357" s="66"/>
      <c r="G357" s="66"/>
      <c r="H357" s="66"/>
      <c r="I357" s="66"/>
      <c r="J357" s="66"/>
      <c r="K357" s="66"/>
      <c r="L357" s="66"/>
      <c r="M357" s="66"/>
      <c r="N357" s="66"/>
      <c r="O357" s="66"/>
      <c r="P357" s="66"/>
      <c r="Q357" s="66"/>
      <c r="R357" s="66"/>
      <c r="S357" s="66"/>
      <c r="T357" s="66"/>
      <c r="U357" s="66"/>
      <c r="V357" s="66"/>
      <c r="W357" s="66"/>
      <c r="X357" s="66"/>
      <c r="Y357" s="66"/>
      <c r="Z357" s="66"/>
    </row>
    <row r="358" spans="1:26" ht="25.5" customHeight="1" x14ac:dyDescent="0.4">
      <c r="A358" s="66"/>
      <c r="B358" s="66"/>
      <c r="C358" s="66"/>
      <c r="D358" s="66"/>
      <c r="E358" s="66"/>
      <c r="F358" s="66"/>
      <c r="G358" s="66"/>
      <c r="H358" s="66"/>
      <c r="I358" s="66"/>
      <c r="J358" s="66"/>
      <c r="K358" s="66"/>
      <c r="L358" s="66"/>
      <c r="M358" s="66"/>
      <c r="N358" s="66"/>
      <c r="O358" s="66"/>
      <c r="P358" s="66"/>
      <c r="Q358" s="66"/>
      <c r="R358" s="66"/>
      <c r="S358" s="66"/>
      <c r="T358" s="66"/>
      <c r="U358" s="66"/>
      <c r="V358" s="66"/>
      <c r="W358" s="66"/>
      <c r="X358" s="66"/>
      <c r="Y358" s="66"/>
      <c r="Z358" s="66"/>
    </row>
    <row r="359" spans="1:26" ht="25.5" customHeight="1" x14ac:dyDescent="0.4">
      <c r="A359" s="66"/>
      <c r="B359" s="66"/>
      <c r="C359" s="66"/>
      <c r="D359" s="66"/>
      <c r="E359" s="66"/>
      <c r="F359" s="66"/>
      <c r="G359" s="66"/>
      <c r="H359" s="66"/>
      <c r="I359" s="66"/>
      <c r="J359" s="66"/>
      <c r="K359" s="66"/>
      <c r="L359" s="66"/>
      <c r="M359" s="66"/>
      <c r="N359" s="66"/>
      <c r="O359" s="66"/>
      <c r="P359" s="66"/>
      <c r="Q359" s="66"/>
      <c r="R359" s="66"/>
      <c r="S359" s="66"/>
      <c r="T359" s="66"/>
      <c r="U359" s="66"/>
      <c r="V359" s="66"/>
      <c r="W359" s="66"/>
      <c r="X359" s="66"/>
      <c r="Y359" s="66"/>
      <c r="Z359" s="66"/>
    </row>
    <row r="360" spans="1:26" ht="25.5" customHeight="1" x14ac:dyDescent="0.4">
      <c r="A360" s="66"/>
      <c r="B360" s="66"/>
      <c r="C360" s="66"/>
      <c r="D360" s="66"/>
      <c r="E360" s="66"/>
      <c r="F360" s="66"/>
      <c r="G360" s="66"/>
      <c r="H360" s="66"/>
      <c r="I360" s="66"/>
      <c r="J360" s="66"/>
      <c r="K360" s="66"/>
      <c r="L360" s="66"/>
      <c r="M360" s="66"/>
      <c r="N360" s="66"/>
      <c r="O360" s="66"/>
      <c r="P360" s="66"/>
      <c r="Q360" s="66"/>
      <c r="R360" s="66"/>
      <c r="S360" s="66"/>
      <c r="T360" s="66"/>
      <c r="U360" s="66"/>
      <c r="V360" s="66"/>
      <c r="W360" s="66"/>
      <c r="X360" s="66"/>
      <c r="Y360" s="66"/>
      <c r="Z360" s="66"/>
    </row>
    <row r="361" spans="1:26" ht="25.5" customHeight="1" x14ac:dyDescent="0.4">
      <c r="A361" s="66"/>
      <c r="B361" s="66"/>
      <c r="C361" s="66"/>
      <c r="D361" s="66"/>
      <c r="E361" s="66"/>
      <c r="F361" s="66"/>
      <c r="G361" s="66"/>
      <c r="H361" s="66"/>
      <c r="I361" s="66"/>
      <c r="J361" s="66"/>
      <c r="K361" s="66"/>
      <c r="L361" s="66"/>
      <c r="M361" s="66"/>
      <c r="N361" s="66"/>
      <c r="O361" s="66"/>
      <c r="P361" s="66"/>
      <c r="Q361" s="66"/>
      <c r="R361" s="66"/>
      <c r="S361" s="66"/>
      <c r="T361" s="66"/>
      <c r="U361" s="66"/>
      <c r="V361" s="66"/>
      <c r="W361" s="66"/>
      <c r="X361" s="66"/>
      <c r="Y361" s="66"/>
      <c r="Z361" s="66"/>
    </row>
    <row r="362" spans="1:26" ht="25.5" customHeight="1" x14ac:dyDescent="0.4">
      <c r="A362" s="66"/>
      <c r="B362" s="66"/>
      <c r="C362" s="66"/>
      <c r="D362" s="66"/>
      <c r="E362" s="66"/>
      <c r="F362" s="66"/>
      <c r="G362" s="66"/>
      <c r="H362" s="66"/>
      <c r="I362" s="66"/>
      <c r="J362" s="66"/>
      <c r="K362" s="66"/>
      <c r="L362" s="66"/>
      <c r="M362" s="66"/>
      <c r="N362" s="66"/>
      <c r="O362" s="66"/>
      <c r="P362" s="66"/>
      <c r="Q362" s="66"/>
      <c r="R362" s="66"/>
      <c r="S362" s="66"/>
      <c r="T362" s="66"/>
      <c r="U362" s="66"/>
      <c r="V362" s="66"/>
      <c r="W362" s="66"/>
      <c r="X362" s="66"/>
      <c r="Y362" s="66"/>
      <c r="Z362" s="66"/>
    </row>
    <row r="363" spans="1:26" ht="25.5" customHeight="1" x14ac:dyDescent="0.4">
      <c r="A363" s="66"/>
      <c r="B363" s="66"/>
      <c r="C363" s="66"/>
      <c r="D363" s="66"/>
      <c r="E363" s="66"/>
      <c r="F363" s="66"/>
      <c r="G363" s="66"/>
      <c r="H363" s="66"/>
      <c r="I363" s="66"/>
      <c r="J363" s="66"/>
      <c r="K363" s="66"/>
      <c r="L363" s="66"/>
      <c r="M363" s="66"/>
      <c r="N363" s="66"/>
      <c r="O363" s="66"/>
      <c r="P363" s="66"/>
      <c r="Q363" s="66"/>
      <c r="R363" s="66"/>
      <c r="S363" s="66"/>
      <c r="T363" s="66"/>
      <c r="U363" s="66"/>
      <c r="V363" s="66"/>
      <c r="W363" s="66"/>
      <c r="X363" s="66"/>
      <c r="Y363" s="66"/>
      <c r="Z363" s="66"/>
    </row>
    <row r="364" spans="1:26" ht="25.5" customHeight="1" x14ac:dyDescent="0.4">
      <c r="A364" s="66"/>
      <c r="B364" s="66"/>
      <c r="C364" s="66"/>
      <c r="D364" s="66"/>
      <c r="E364" s="66"/>
      <c r="F364" s="66"/>
      <c r="G364" s="66"/>
      <c r="H364" s="66"/>
      <c r="I364" s="66"/>
      <c r="J364" s="66"/>
      <c r="K364" s="66"/>
      <c r="L364" s="66"/>
      <c r="M364" s="66"/>
      <c r="N364" s="66"/>
      <c r="O364" s="66"/>
      <c r="P364" s="66"/>
      <c r="Q364" s="66"/>
      <c r="R364" s="66"/>
      <c r="S364" s="66"/>
      <c r="T364" s="66"/>
      <c r="U364" s="66"/>
      <c r="V364" s="66"/>
      <c r="W364" s="66"/>
      <c r="X364" s="66"/>
      <c r="Y364" s="66"/>
      <c r="Z364" s="66"/>
    </row>
    <row r="365" spans="1:26" ht="25.5" customHeight="1" x14ac:dyDescent="0.4">
      <c r="A365" s="66"/>
      <c r="B365" s="66"/>
      <c r="C365" s="66"/>
      <c r="D365" s="66"/>
      <c r="E365" s="66"/>
      <c r="F365" s="66"/>
      <c r="G365" s="66"/>
      <c r="H365" s="66"/>
      <c r="I365" s="66"/>
      <c r="J365" s="66"/>
      <c r="K365" s="66"/>
      <c r="L365" s="66"/>
      <c r="M365" s="66"/>
      <c r="N365" s="66"/>
      <c r="O365" s="66"/>
      <c r="P365" s="66"/>
      <c r="Q365" s="66"/>
      <c r="R365" s="66"/>
      <c r="S365" s="66"/>
      <c r="T365" s="66"/>
      <c r="U365" s="66"/>
      <c r="V365" s="66"/>
      <c r="W365" s="66"/>
      <c r="X365" s="66"/>
      <c r="Y365" s="66"/>
      <c r="Z365" s="66"/>
    </row>
    <row r="366" spans="1:26" ht="25.5" customHeight="1" x14ac:dyDescent="0.4">
      <c r="A366" s="66"/>
      <c r="B366" s="66"/>
      <c r="C366" s="66"/>
      <c r="D366" s="66"/>
      <c r="E366" s="66"/>
      <c r="F366" s="66"/>
      <c r="G366" s="66"/>
      <c r="H366" s="66"/>
      <c r="I366" s="66"/>
      <c r="J366" s="66"/>
      <c r="K366" s="66"/>
      <c r="L366" s="66"/>
      <c r="M366" s="66"/>
      <c r="N366" s="66"/>
      <c r="O366" s="66"/>
      <c r="P366" s="66"/>
      <c r="Q366" s="66"/>
      <c r="R366" s="66"/>
      <c r="S366" s="66"/>
      <c r="T366" s="66"/>
      <c r="U366" s="66"/>
      <c r="V366" s="66"/>
      <c r="W366" s="66"/>
      <c r="X366" s="66"/>
      <c r="Y366" s="66"/>
      <c r="Z366" s="66"/>
    </row>
    <row r="367" spans="1:26" ht="25.5" customHeight="1" x14ac:dyDescent="0.4">
      <c r="A367" s="66"/>
      <c r="B367" s="66"/>
      <c r="C367" s="66"/>
      <c r="D367" s="66"/>
      <c r="E367" s="66"/>
      <c r="F367" s="66"/>
      <c r="G367" s="66"/>
      <c r="H367" s="66"/>
      <c r="I367" s="66"/>
      <c r="J367" s="66"/>
      <c r="K367" s="66"/>
      <c r="L367" s="66"/>
      <c r="M367" s="66"/>
      <c r="N367" s="66"/>
      <c r="O367" s="66"/>
      <c r="P367" s="66"/>
      <c r="Q367" s="66"/>
      <c r="R367" s="66"/>
      <c r="S367" s="66"/>
      <c r="T367" s="66"/>
      <c r="U367" s="66"/>
      <c r="V367" s="66"/>
      <c r="W367" s="66"/>
      <c r="X367" s="66"/>
      <c r="Y367" s="66"/>
      <c r="Z367" s="66"/>
    </row>
    <row r="368" spans="1:26" ht="25.5" customHeight="1" x14ac:dyDescent="0.4">
      <c r="A368" s="66"/>
      <c r="B368" s="66"/>
      <c r="C368" s="66"/>
      <c r="D368" s="66"/>
      <c r="E368" s="66"/>
      <c r="F368" s="66"/>
      <c r="G368" s="66"/>
      <c r="H368" s="66"/>
      <c r="I368" s="66"/>
      <c r="J368" s="66"/>
      <c r="K368" s="66"/>
      <c r="L368" s="66"/>
      <c r="M368" s="66"/>
      <c r="N368" s="66"/>
      <c r="O368" s="66"/>
      <c r="P368" s="66"/>
      <c r="Q368" s="66"/>
      <c r="R368" s="66"/>
      <c r="S368" s="66"/>
      <c r="T368" s="66"/>
      <c r="U368" s="66"/>
      <c r="V368" s="66"/>
      <c r="W368" s="66"/>
      <c r="X368" s="66"/>
      <c r="Y368" s="66"/>
      <c r="Z368" s="66"/>
    </row>
    <row r="369" spans="1:26" ht="25.5" customHeight="1" x14ac:dyDescent="0.4">
      <c r="A369" s="66"/>
      <c r="B369" s="66"/>
      <c r="C369" s="66"/>
      <c r="D369" s="66"/>
      <c r="E369" s="66"/>
      <c r="F369" s="66"/>
      <c r="G369" s="66"/>
      <c r="H369" s="66"/>
      <c r="I369" s="66"/>
      <c r="J369" s="66"/>
      <c r="K369" s="66"/>
      <c r="L369" s="66"/>
      <c r="M369" s="66"/>
      <c r="N369" s="66"/>
      <c r="O369" s="66"/>
      <c r="P369" s="66"/>
      <c r="Q369" s="66"/>
      <c r="R369" s="66"/>
      <c r="S369" s="66"/>
      <c r="T369" s="66"/>
      <c r="U369" s="66"/>
      <c r="V369" s="66"/>
      <c r="W369" s="66"/>
      <c r="X369" s="66"/>
      <c r="Y369" s="66"/>
      <c r="Z369" s="66"/>
    </row>
    <row r="370" spans="1:26" ht="25.5" customHeight="1" x14ac:dyDescent="0.4">
      <c r="A370" s="66"/>
      <c r="B370" s="66"/>
      <c r="C370" s="66"/>
      <c r="D370" s="66"/>
      <c r="E370" s="66"/>
      <c r="F370" s="66"/>
      <c r="G370" s="66"/>
      <c r="H370" s="66"/>
      <c r="I370" s="66"/>
      <c r="J370" s="66"/>
      <c r="K370" s="66"/>
      <c r="L370" s="66"/>
      <c r="M370" s="66"/>
      <c r="N370" s="66"/>
      <c r="O370" s="66"/>
      <c r="P370" s="66"/>
      <c r="Q370" s="66"/>
      <c r="R370" s="66"/>
      <c r="S370" s="66"/>
      <c r="T370" s="66"/>
      <c r="U370" s="66"/>
      <c r="V370" s="66"/>
      <c r="W370" s="66"/>
      <c r="X370" s="66"/>
      <c r="Y370" s="66"/>
      <c r="Z370" s="66"/>
    </row>
    <row r="371" spans="1:26" ht="25.5" customHeight="1" x14ac:dyDescent="0.4">
      <c r="A371" s="66"/>
      <c r="B371" s="66"/>
      <c r="C371" s="66"/>
      <c r="D371" s="66"/>
      <c r="E371" s="66"/>
      <c r="F371" s="66"/>
      <c r="G371" s="66"/>
      <c r="H371" s="66"/>
      <c r="I371" s="66"/>
      <c r="J371" s="66"/>
      <c r="K371" s="66"/>
      <c r="L371" s="66"/>
      <c r="M371" s="66"/>
      <c r="N371" s="66"/>
      <c r="O371" s="66"/>
      <c r="P371" s="66"/>
      <c r="Q371" s="66"/>
      <c r="R371" s="66"/>
      <c r="S371" s="66"/>
      <c r="T371" s="66"/>
      <c r="U371" s="66"/>
      <c r="V371" s="66"/>
      <c r="W371" s="66"/>
      <c r="X371" s="66"/>
      <c r="Y371" s="66"/>
      <c r="Z371" s="66"/>
    </row>
    <row r="372" spans="1:26" ht="25.5" customHeight="1" x14ac:dyDescent="0.4">
      <c r="A372" s="66"/>
      <c r="B372" s="66"/>
      <c r="C372" s="66"/>
      <c r="D372" s="66"/>
      <c r="E372" s="66"/>
      <c r="F372" s="66"/>
      <c r="G372" s="66"/>
      <c r="H372" s="66"/>
      <c r="I372" s="66"/>
      <c r="J372" s="66"/>
      <c r="K372" s="66"/>
      <c r="L372" s="66"/>
      <c r="M372" s="66"/>
      <c r="N372" s="66"/>
      <c r="O372" s="66"/>
      <c r="P372" s="66"/>
      <c r="Q372" s="66"/>
      <c r="R372" s="66"/>
      <c r="S372" s="66"/>
      <c r="T372" s="66"/>
      <c r="U372" s="66"/>
      <c r="V372" s="66"/>
      <c r="W372" s="66"/>
      <c r="X372" s="66"/>
      <c r="Y372" s="66"/>
      <c r="Z372" s="66"/>
    </row>
    <row r="373" spans="1:26" ht="25.5" customHeight="1" x14ac:dyDescent="0.4">
      <c r="A373" s="66"/>
      <c r="B373" s="66"/>
      <c r="C373" s="66"/>
      <c r="D373" s="66"/>
      <c r="E373" s="66"/>
      <c r="F373" s="66"/>
      <c r="G373" s="66"/>
      <c r="H373" s="66"/>
      <c r="I373" s="66"/>
      <c r="J373" s="66"/>
      <c r="K373" s="66"/>
      <c r="L373" s="66"/>
      <c r="M373" s="66"/>
      <c r="N373" s="66"/>
      <c r="O373" s="66"/>
      <c r="P373" s="66"/>
      <c r="Q373" s="66"/>
      <c r="R373" s="66"/>
      <c r="S373" s="66"/>
      <c r="T373" s="66"/>
      <c r="U373" s="66"/>
      <c r="V373" s="66"/>
      <c r="W373" s="66"/>
      <c r="X373" s="66"/>
      <c r="Y373" s="66"/>
      <c r="Z373" s="66"/>
    </row>
    <row r="374" spans="1:26" ht="25.5" customHeight="1" x14ac:dyDescent="0.4">
      <c r="A374" s="66"/>
      <c r="B374" s="66"/>
      <c r="C374" s="66"/>
      <c r="D374" s="66"/>
      <c r="E374" s="66"/>
      <c r="F374" s="66"/>
      <c r="G374" s="66"/>
      <c r="H374" s="66"/>
      <c r="I374" s="66"/>
      <c r="J374" s="66"/>
      <c r="K374" s="66"/>
      <c r="L374" s="66"/>
      <c r="M374" s="66"/>
      <c r="N374" s="66"/>
      <c r="O374" s="66"/>
      <c r="P374" s="66"/>
      <c r="Q374" s="66"/>
      <c r="R374" s="66"/>
      <c r="S374" s="66"/>
      <c r="T374" s="66"/>
      <c r="U374" s="66"/>
      <c r="V374" s="66"/>
      <c r="W374" s="66"/>
      <c r="X374" s="66"/>
      <c r="Y374" s="66"/>
      <c r="Z374" s="66"/>
    </row>
    <row r="375" spans="1:26" ht="25.5" customHeight="1" x14ac:dyDescent="0.4">
      <c r="A375" s="66"/>
      <c r="B375" s="66"/>
      <c r="C375" s="66"/>
      <c r="D375" s="66"/>
      <c r="E375" s="66"/>
      <c r="F375" s="66"/>
      <c r="G375" s="66"/>
      <c r="H375" s="66"/>
      <c r="I375" s="66"/>
      <c r="J375" s="66"/>
      <c r="K375" s="66"/>
      <c r="L375" s="66"/>
      <c r="M375" s="66"/>
      <c r="N375" s="66"/>
      <c r="O375" s="66"/>
      <c r="P375" s="66"/>
      <c r="Q375" s="66"/>
      <c r="R375" s="66"/>
      <c r="S375" s="66"/>
      <c r="T375" s="66"/>
      <c r="U375" s="66"/>
      <c r="V375" s="66"/>
      <c r="W375" s="66"/>
      <c r="X375" s="66"/>
      <c r="Y375" s="66"/>
      <c r="Z375" s="66"/>
    </row>
    <row r="376" spans="1:26" ht="25.5" customHeight="1" x14ac:dyDescent="0.4">
      <c r="A376" s="66"/>
      <c r="B376" s="66"/>
      <c r="C376" s="66"/>
      <c r="D376" s="66"/>
      <c r="E376" s="66"/>
      <c r="F376" s="66"/>
      <c r="G376" s="66"/>
      <c r="H376" s="66"/>
      <c r="I376" s="66"/>
      <c r="J376" s="66"/>
      <c r="K376" s="66"/>
      <c r="L376" s="66"/>
      <c r="M376" s="66"/>
      <c r="N376" s="66"/>
      <c r="O376" s="66"/>
      <c r="P376" s="66"/>
      <c r="Q376" s="66"/>
      <c r="R376" s="66"/>
      <c r="S376" s="66"/>
      <c r="T376" s="66"/>
      <c r="U376" s="66"/>
      <c r="V376" s="66"/>
      <c r="W376" s="66"/>
      <c r="X376" s="66"/>
      <c r="Y376" s="66"/>
      <c r="Z376" s="66"/>
    </row>
    <row r="377" spans="1:26" ht="25.5" customHeight="1" x14ac:dyDescent="0.4">
      <c r="A377" s="66"/>
      <c r="B377" s="66"/>
      <c r="C377" s="66"/>
      <c r="D377" s="66"/>
      <c r="E377" s="66"/>
      <c r="F377" s="66"/>
      <c r="G377" s="66"/>
      <c r="H377" s="66"/>
      <c r="I377" s="66"/>
      <c r="J377" s="66"/>
      <c r="K377" s="66"/>
      <c r="L377" s="66"/>
      <c r="M377" s="66"/>
      <c r="N377" s="66"/>
      <c r="O377" s="66"/>
      <c r="P377" s="66"/>
      <c r="Q377" s="66"/>
      <c r="R377" s="66"/>
      <c r="S377" s="66"/>
      <c r="T377" s="66"/>
      <c r="U377" s="66"/>
      <c r="V377" s="66"/>
      <c r="W377" s="66"/>
      <c r="X377" s="66"/>
      <c r="Y377" s="66"/>
      <c r="Z377" s="66"/>
    </row>
    <row r="378" spans="1:26" ht="25.5" customHeight="1" x14ac:dyDescent="0.4">
      <c r="A378" s="66"/>
      <c r="B378" s="66"/>
      <c r="C378" s="66"/>
      <c r="D378" s="66"/>
      <c r="E378" s="66"/>
      <c r="F378" s="66"/>
      <c r="G378" s="66"/>
      <c r="H378" s="66"/>
      <c r="I378" s="66"/>
      <c r="J378" s="66"/>
      <c r="K378" s="66"/>
      <c r="L378" s="66"/>
      <c r="M378" s="66"/>
      <c r="N378" s="66"/>
      <c r="O378" s="66"/>
      <c r="P378" s="66"/>
      <c r="Q378" s="66"/>
      <c r="R378" s="66"/>
      <c r="S378" s="66"/>
      <c r="T378" s="66"/>
      <c r="U378" s="66"/>
      <c r="V378" s="66"/>
      <c r="W378" s="66"/>
      <c r="X378" s="66"/>
      <c r="Y378" s="66"/>
      <c r="Z378" s="66"/>
    </row>
    <row r="379" spans="1:26" ht="25.5" customHeight="1" x14ac:dyDescent="0.4">
      <c r="A379" s="66"/>
      <c r="B379" s="66"/>
      <c r="C379" s="66"/>
      <c r="D379" s="66"/>
      <c r="E379" s="66"/>
      <c r="F379" s="66"/>
      <c r="G379" s="66"/>
      <c r="H379" s="66"/>
      <c r="I379" s="66"/>
      <c r="J379" s="66"/>
      <c r="K379" s="66"/>
      <c r="L379" s="66"/>
      <c r="M379" s="66"/>
      <c r="N379" s="66"/>
      <c r="O379" s="66"/>
      <c r="P379" s="66"/>
      <c r="Q379" s="66"/>
      <c r="R379" s="66"/>
      <c r="S379" s="66"/>
      <c r="T379" s="66"/>
      <c r="U379" s="66"/>
      <c r="V379" s="66"/>
      <c r="W379" s="66"/>
      <c r="X379" s="66"/>
      <c r="Y379" s="66"/>
      <c r="Z379" s="66"/>
    </row>
    <row r="380" spans="1:26" ht="25.5" customHeight="1" x14ac:dyDescent="0.4">
      <c r="A380" s="66"/>
      <c r="B380" s="66"/>
      <c r="C380" s="66"/>
      <c r="D380" s="66"/>
      <c r="E380" s="66"/>
      <c r="F380" s="66"/>
      <c r="G380" s="66"/>
      <c r="H380" s="66"/>
      <c r="I380" s="66"/>
      <c r="J380" s="66"/>
      <c r="K380" s="66"/>
      <c r="L380" s="66"/>
      <c r="M380" s="66"/>
      <c r="N380" s="66"/>
      <c r="O380" s="66"/>
      <c r="P380" s="66"/>
      <c r="Q380" s="66"/>
      <c r="R380" s="66"/>
      <c r="S380" s="66"/>
      <c r="T380" s="66"/>
      <c r="U380" s="66"/>
      <c r="V380" s="66"/>
      <c r="W380" s="66"/>
      <c r="X380" s="66"/>
      <c r="Y380" s="66"/>
      <c r="Z380" s="66"/>
    </row>
    <row r="381" spans="1:26" ht="25.5" customHeight="1" x14ac:dyDescent="0.4">
      <c r="A381" s="66"/>
      <c r="B381" s="66"/>
      <c r="C381" s="66"/>
      <c r="D381" s="66"/>
      <c r="E381" s="66"/>
      <c r="F381" s="66"/>
      <c r="G381" s="66"/>
      <c r="H381" s="66"/>
      <c r="I381" s="66"/>
      <c r="J381" s="66"/>
      <c r="K381" s="66"/>
      <c r="L381" s="66"/>
      <c r="M381" s="66"/>
      <c r="N381" s="66"/>
      <c r="O381" s="66"/>
      <c r="P381" s="66"/>
      <c r="Q381" s="66"/>
      <c r="R381" s="66"/>
      <c r="S381" s="66"/>
      <c r="T381" s="66"/>
      <c r="U381" s="66"/>
      <c r="V381" s="66"/>
      <c r="W381" s="66"/>
      <c r="X381" s="66"/>
      <c r="Y381" s="66"/>
      <c r="Z381" s="66"/>
    </row>
    <row r="382" spans="1:26" ht="25.5" customHeight="1" x14ac:dyDescent="0.4">
      <c r="A382" s="66"/>
      <c r="B382" s="66"/>
      <c r="C382" s="66"/>
      <c r="D382" s="66"/>
      <c r="E382" s="66"/>
      <c r="F382" s="66"/>
      <c r="G382" s="66"/>
      <c r="H382" s="66"/>
      <c r="I382" s="66"/>
      <c r="J382" s="66"/>
      <c r="K382" s="66"/>
      <c r="L382" s="66"/>
      <c r="M382" s="66"/>
      <c r="N382" s="66"/>
      <c r="O382" s="66"/>
      <c r="P382" s="66"/>
      <c r="Q382" s="66"/>
      <c r="R382" s="66"/>
      <c r="S382" s="66"/>
      <c r="T382" s="66"/>
      <c r="U382" s="66"/>
      <c r="V382" s="66"/>
      <c r="W382" s="66"/>
      <c r="X382" s="66"/>
      <c r="Y382" s="66"/>
      <c r="Z382" s="66"/>
    </row>
    <row r="383" spans="1:26" ht="25.5" customHeight="1" x14ac:dyDescent="0.4">
      <c r="A383" s="66"/>
      <c r="B383" s="66"/>
      <c r="C383" s="66"/>
      <c r="D383" s="66"/>
      <c r="E383" s="66"/>
      <c r="F383" s="66"/>
      <c r="G383" s="66"/>
      <c r="H383" s="66"/>
      <c r="I383" s="66"/>
      <c r="J383" s="66"/>
      <c r="K383" s="66"/>
      <c r="L383" s="66"/>
      <c r="M383" s="66"/>
      <c r="N383" s="66"/>
      <c r="O383" s="66"/>
      <c r="P383" s="66"/>
      <c r="Q383" s="66"/>
      <c r="R383" s="66"/>
      <c r="S383" s="66"/>
      <c r="T383" s="66"/>
      <c r="U383" s="66"/>
      <c r="V383" s="66"/>
      <c r="W383" s="66"/>
      <c r="X383" s="66"/>
      <c r="Y383" s="66"/>
      <c r="Z383" s="66"/>
    </row>
    <row r="384" spans="1:26" ht="25.5" customHeight="1" x14ac:dyDescent="0.4">
      <c r="A384" s="66"/>
      <c r="B384" s="66"/>
      <c r="C384" s="66"/>
      <c r="D384" s="66"/>
      <c r="E384" s="66"/>
      <c r="F384" s="66"/>
      <c r="G384" s="66"/>
      <c r="H384" s="66"/>
      <c r="I384" s="66"/>
      <c r="J384" s="66"/>
      <c r="K384" s="66"/>
      <c r="L384" s="66"/>
      <c r="M384" s="66"/>
      <c r="N384" s="66"/>
      <c r="O384" s="66"/>
      <c r="P384" s="66"/>
      <c r="Q384" s="66"/>
      <c r="R384" s="66"/>
      <c r="S384" s="66"/>
      <c r="T384" s="66"/>
      <c r="U384" s="66"/>
      <c r="V384" s="66"/>
      <c r="W384" s="66"/>
      <c r="X384" s="66"/>
      <c r="Y384" s="66"/>
      <c r="Z384" s="66"/>
    </row>
    <row r="385" spans="1:26" ht="25.5" customHeight="1" x14ac:dyDescent="0.4">
      <c r="A385" s="66"/>
      <c r="B385" s="66"/>
      <c r="C385" s="66"/>
      <c r="D385" s="66"/>
      <c r="E385" s="66"/>
      <c r="F385" s="66"/>
      <c r="G385" s="66"/>
      <c r="H385" s="66"/>
      <c r="I385" s="66"/>
      <c r="J385" s="66"/>
      <c r="K385" s="66"/>
      <c r="L385" s="66"/>
      <c r="M385" s="66"/>
      <c r="N385" s="66"/>
      <c r="O385" s="66"/>
      <c r="P385" s="66"/>
      <c r="Q385" s="66"/>
      <c r="R385" s="66"/>
      <c r="S385" s="66"/>
      <c r="T385" s="66"/>
      <c r="U385" s="66"/>
      <c r="V385" s="66"/>
      <c r="W385" s="66"/>
      <c r="X385" s="66"/>
      <c r="Y385" s="66"/>
      <c r="Z385" s="66"/>
    </row>
    <row r="386" spans="1:26" ht="25.5" customHeight="1" x14ac:dyDescent="0.4">
      <c r="A386" s="66"/>
      <c r="B386" s="66"/>
      <c r="C386" s="66"/>
      <c r="D386" s="66"/>
      <c r="E386" s="66"/>
      <c r="F386" s="66"/>
      <c r="G386" s="66"/>
      <c r="H386" s="66"/>
      <c r="I386" s="66"/>
      <c r="J386" s="66"/>
      <c r="K386" s="66"/>
      <c r="L386" s="66"/>
      <c r="M386" s="66"/>
      <c r="N386" s="66"/>
      <c r="O386" s="66"/>
      <c r="P386" s="66"/>
      <c r="Q386" s="66"/>
      <c r="R386" s="66"/>
      <c r="S386" s="66"/>
      <c r="T386" s="66"/>
      <c r="U386" s="66"/>
      <c r="V386" s="66"/>
      <c r="W386" s="66"/>
      <c r="X386" s="66"/>
      <c r="Y386" s="66"/>
      <c r="Z386" s="66"/>
    </row>
    <row r="387" spans="1:26" ht="25.5" customHeight="1" x14ac:dyDescent="0.4">
      <c r="A387" s="66"/>
      <c r="B387" s="66"/>
      <c r="C387" s="66"/>
      <c r="D387" s="66"/>
      <c r="E387" s="66"/>
      <c r="F387" s="66"/>
      <c r="G387" s="66"/>
      <c r="H387" s="66"/>
      <c r="I387" s="66"/>
      <c r="J387" s="66"/>
      <c r="K387" s="66"/>
      <c r="L387" s="66"/>
      <c r="M387" s="66"/>
      <c r="N387" s="66"/>
      <c r="O387" s="66"/>
      <c r="P387" s="66"/>
      <c r="Q387" s="66"/>
      <c r="R387" s="66"/>
      <c r="S387" s="66"/>
      <c r="T387" s="66"/>
      <c r="U387" s="66"/>
      <c r="V387" s="66"/>
      <c r="W387" s="66"/>
      <c r="X387" s="66"/>
      <c r="Y387" s="66"/>
      <c r="Z387" s="66"/>
    </row>
    <row r="388" spans="1:26" ht="25.5" customHeight="1" x14ac:dyDescent="0.4">
      <c r="A388" s="66"/>
      <c r="B388" s="66"/>
      <c r="C388" s="66"/>
      <c r="D388" s="66"/>
      <c r="E388" s="66"/>
      <c r="F388" s="66"/>
      <c r="G388" s="66"/>
      <c r="H388" s="66"/>
      <c r="I388" s="66"/>
      <c r="J388" s="66"/>
      <c r="K388" s="66"/>
      <c r="L388" s="66"/>
      <c r="M388" s="66"/>
      <c r="N388" s="66"/>
      <c r="O388" s="66"/>
      <c r="P388" s="66"/>
      <c r="Q388" s="66"/>
      <c r="R388" s="66"/>
      <c r="S388" s="66"/>
      <c r="T388" s="66"/>
      <c r="U388" s="66"/>
      <c r="V388" s="66"/>
      <c r="W388" s="66"/>
      <c r="X388" s="66"/>
      <c r="Y388" s="66"/>
      <c r="Z388" s="66"/>
    </row>
    <row r="389" spans="1:26" ht="25.5" customHeight="1" x14ac:dyDescent="0.4">
      <c r="A389" s="66"/>
      <c r="B389" s="66"/>
      <c r="C389" s="66"/>
      <c r="D389" s="66"/>
      <c r="E389" s="66"/>
      <c r="F389" s="66"/>
      <c r="G389" s="66"/>
      <c r="H389" s="66"/>
      <c r="I389" s="66"/>
      <c r="J389" s="66"/>
      <c r="K389" s="66"/>
      <c r="L389" s="66"/>
      <c r="M389" s="66"/>
      <c r="N389" s="66"/>
      <c r="O389" s="66"/>
      <c r="P389" s="66"/>
      <c r="Q389" s="66"/>
      <c r="R389" s="66"/>
      <c r="S389" s="66"/>
      <c r="T389" s="66"/>
      <c r="U389" s="66"/>
      <c r="V389" s="66"/>
      <c r="W389" s="66"/>
      <c r="X389" s="66"/>
      <c r="Y389" s="66"/>
      <c r="Z389" s="66"/>
    </row>
    <row r="390" spans="1:26" ht="25.5" customHeight="1" x14ac:dyDescent="0.4">
      <c r="A390" s="66"/>
      <c r="B390" s="66"/>
      <c r="C390" s="66"/>
      <c r="D390" s="66"/>
      <c r="E390" s="66"/>
      <c r="F390" s="66"/>
      <c r="G390" s="66"/>
      <c r="H390" s="66"/>
      <c r="I390" s="66"/>
      <c r="J390" s="66"/>
      <c r="K390" s="66"/>
      <c r="L390" s="66"/>
      <c r="M390" s="66"/>
      <c r="N390" s="66"/>
      <c r="O390" s="66"/>
      <c r="P390" s="66"/>
      <c r="Q390" s="66"/>
      <c r="R390" s="66"/>
      <c r="S390" s="66"/>
      <c r="T390" s="66"/>
      <c r="U390" s="66"/>
      <c r="V390" s="66"/>
      <c r="W390" s="66"/>
      <c r="X390" s="66"/>
      <c r="Y390" s="66"/>
      <c r="Z390" s="66"/>
    </row>
    <row r="391" spans="1:26" ht="25.5" customHeight="1" x14ac:dyDescent="0.4">
      <c r="A391" s="66"/>
      <c r="B391" s="66"/>
      <c r="C391" s="66"/>
      <c r="D391" s="66"/>
      <c r="E391" s="66"/>
      <c r="F391" s="66"/>
      <c r="G391" s="66"/>
      <c r="H391" s="66"/>
      <c r="I391" s="66"/>
      <c r="J391" s="66"/>
      <c r="K391" s="66"/>
      <c r="L391" s="66"/>
      <c r="M391" s="66"/>
      <c r="N391" s="66"/>
      <c r="O391" s="66"/>
      <c r="P391" s="66"/>
      <c r="Q391" s="66"/>
      <c r="R391" s="66"/>
      <c r="S391" s="66"/>
      <c r="T391" s="66"/>
      <c r="U391" s="66"/>
      <c r="V391" s="66"/>
      <c r="W391" s="66"/>
      <c r="X391" s="66"/>
      <c r="Y391" s="66"/>
      <c r="Z391" s="66"/>
    </row>
    <row r="392" spans="1:26" ht="25.5" customHeight="1" x14ac:dyDescent="0.4">
      <c r="A392" s="66"/>
      <c r="B392" s="66"/>
      <c r="C392" s="66"/>
      <c r="D392" s="66"/>
      <c r="E392" s="66"/>
      <c r="F392" s="66"/>
      <c r="G392" s="66"/>
      <c r="H392" s="66"/>
      <c r="I392" s="66"/>
      <c r="J392" s="66"/>
      <c r="K392" s="66"/>
      <c r="L392" s="66"/>
      <c r="M392" s="66"/>
      <c r="N392" s="66"/>
      <c r="O392" s="66"/>
      <c r="P392" s="66"/>
      <c r="Q392" s="66"/>
      <c r="R392" s="66"/>
      <c r="S392" s="66"/>
      <c r="T392" s="66"/>
      <c r="U392" s="66"/>
      <c r="V392" s="66"/>
      <c r="W392" s="66"/>
      <c r="X392" s="66"/>
      <c r="Y392" s="66"/>
      <c r="Z392" s="66"/>
    </row>
    <row r="393" spans="1:26" ht="25.5" customHeight="1" x14ac:dyDescent="0.4">
      <c r="A393" s="66"/>
      <c r="B393" s="66"/>
      <c r="C393" s="66"/>
      <c r="D393" s="66"/>
      <c r="E393" s="66"/>
      <c r="F393" s="66"/>
      <c r="G393" s="66"/>
      <c r="H393" s="66"/>
      <c r="I393" s="66"/>
      <c r="J393" s="66"/>
      <c r="K393" s="66"/>
      <c r="L393" s="66"/>
      <c r="M393" s="66"/>
      <c r="N393" s="66"/>
      <c r="O393" s="66"/>
      <c r="P393" s="66"/>
      <c r="Q393" s="66"/>
      <c r="R393" s="66"/>
      <c r="S393" s="66"/>
      <c r="T393" s="66"/>
      <c r="U393" s="66"/>
      <c r="V393" s="66"/>
      <c r="W393" s="66"/>
      <c r="X393" s="66"/>
      <c r="Y393" s="66"/>
      <c r="Z393" s="66"/>
    </row>
    <row r="394" spans="1:26" ht="25.5" customHeight="1" x14ac:dyDescent="0.4">
      <c r="A394" s="66"/>
      <c r="B394" s="66"/>
      <c r="C394" s="66"/>
      <c r="D394" s="66"/>
      <c r="E394" s="66"/>
      <c r="F394" s="66"/>
      <c r="G394" s="66"/>
      <c r="H394" s="66"/>
      <c r="I394" s="66"/>
      <c r="J394" s="66"/>
      <c r="K394" s="66"/>
      <c r="L394" s="66"/>
      <c r="M394" s="66"/>
      <c r="N394" s="66"/>
      <c r="O394" s="66"/>
      <c r="P394" s="66"/>
      <c r="Q394" s="66"/>
      <c r="R394" s="66"/>
      <c r="S394" s="66"/>
      <c r="T394" s="66"/>
      <c r="U394" s="66"/>
      <c r="V394" s="66"/>
      <c r="W394" s="66"/>
      <c r="X394" s="66"/>
      <c r="Y394" s="66"/>
      <c r="Z394" s="66"/>
    </row>
    <row r="395" spans="1:26" ht="25.5" customHeight="1" x14ac:dyDescent="0.4">
      <c r="A395" s="66"/>
      <c r="B395" s="66"/>
      <c r="C395" s="66"/>
      <c r="D395" s="66"/>
      <c r="E395" s="66"/>
      <c r="F395" s="66"/>
      <c r="G395" s="66"/>
      <c r="H395" s="66"/>
      <c r="I395" s="66"/>
      <c r="J395" s="66"/>
      <c r="K395" s="66"/>
      <c r="L395" s="66"/>
      <c r="M395" s="66"/>
      <c r="N395" s="66"/>
      <c r="O395" s="66"/>
      <c r="P395" s="66"/>
      <c r="Q395" s="66"/>
      <c r="R395" s="66"/>
      <c r="S395" s="66"/>
      <c r="T395" s="66"/>
      <c r="U395" s="66"/>
      <c r="V395" s="66"/>
      <c r="W395" s="66"/>
      <c r="X395" s="66"/>
      <c r="Y395" s="66"/>
      <c r="Z395" s="66"/>
    </row>
    <row r="396" spans="1:26" ht="25.5" customHeight="1" x14ac:dyDescent="0.4">
      <c r="A396" s="66"/>
      <c r="B396" s="66"/>
      <c r="C396" s="66"/>
      <c r="D396" s="66"/>
      <c r="E396" s="66"/>
      <c r="F396" s="66"/>
      <c r="G396" s="66"/>
      <c r="H396" s="66"/>
      <c r="I396" s="66"/>
      <c r="J396" s="66"/>
      <c r="K396" s="66"/>
      <c r="L396" s="66"/>
      <c r="M396" s="66"/>
      <c r="N396" s="66"/>
      <c r="O396" s="66"/>
      <c r="P396" s="66"/>
      <c r="Q396" s="66"/>
      <c r="R396" s="66"/>
      <c r="S396" s="66"/>
      <c r="T396" s="66"/>
      <c r="U396" s="66"/>
      <c r="V396" s="66"/>
      <c r="W396" s="66"/>
      <c r="X396" s="66"/>
      <c r="Y396" s="66"/>
      <c r="Z396" s="66"/>
    </row>
    <row r="397" spans="1:26" ht="25.5" customHeight="1" x14ac:dyDescent="0.4">
      <c r="A397" s="66"/>
      <c r="B397" s="66"/>
      <c r="C397" s="66"/>
      <c r="D397" s="66"/>
      <c r="E397" s="66"/>
      <c r="F397" s="66"/>
      <c r="G397" s="66"/>
      <c r="H397" s="66"/>
      <c r="I397" s="66"/>
      <c r="J397" s="66"/>
      <c r="K397" s="66"/>
      <c r="L397" s="66"/>
      <c r="M397" s="66"/>
      <c r="N397" s="66"/>
      <c r="O397" s="66"/>
      <c r="P397" s="66"/>
      <c r="Q397" s="66"/>
      <c r="R397" s="66"/>
      <c r="S397" s="66"/>
      <c r="T397" s="66"/>
      <c r="U397" s="66"/>
      <c r="V397" s="66"/>
      <c r="W397" s="66"/>
      <c r="X397" s="66"/>
      <c r="Y397" s="66"/>
      <c r="Z397" s="66"/>
    </row>
    <row r="398" spans="1:26" ht="25.5" customHeight="1" x14ac:dyDescent="0.4">
      <c r="A398" s="66"/>
      <c r="B398" s="66"/>
      <c r="C398" s="66"/>
      <c r="D398" s="66"/>
      <c r="E398" s="66"/>
      <c r="F398" s="66"/>
      <c r="G398" s="66"/>
      <c r="H398" s="66"/>
      <c r="I398" s="66"/>
      <c r="J398" s="66"/>
      <c r="K398" s="66"/>
      <c r="L398" s="66"/>
      <c r="M398" s="66"/>
      <c r="N398" s="66"/>
      <c r="O398" s="66"/>
      <c r="P398" s="66"/>
      <c r="Q398" s="66"/>
      <c r="R398" s="66"/>
      <c r="S398" s="66"/>
      <c r="T398" s="66"/>
      <c r="U398" s="66"/>
      <c r="V398" s="66"/>
      <c r="W398" s="66"/>
      <c r="X398" s="66"/>
      <c r="Y398" s="66"/>
      <c r="Z398" s="66"/>
    </row>
    <row r="399" spans="1:26" ht="25.5" customHeight="1" x14ac:dyDescent="0.4">
      <c r="A399" s="66"/>
      <c r="B399" s="66"/>
      <c r="C399" s="66"/>
      <c r="D399" s="66"/>
      <c r="E399" s="66"/>
      <c r="F399" s="66"/>
      <c r="G399" s="66"/>
      <c r="H399" s="66"/>
      <c r="I399" s="66"/>
      <c r="J399" s="66"/>
      <c r="K399" s="66"/>
      <c r="L399" s="66"/>
      <c r="M399" s="66"/>
      <c r="N399" s="66"/>
      <c r="O399" s="66"/>
      <c r="P399" s="66"/>
      <c r="Q399" s="66"/>
      <c r="R399" s="66"/>
      <c r="S399" s="66"/>
      <c r="T399" s="66"/>
      <c r="U399" s="66"/>
      <c r="V399" s="66"/>
      <c r="W399" s="66"/>
      <c r="X399" s="66"/>
      <c r="Y399" s="66"/>
      <c r="Z399" s="66"/>
    </row>
    <row r="400" spans="1:26" ht="25.5" customHeight="1" x14ac:dyDescent="0.4">
      <c r="A400" s="66"/>
      <c r="B400" s="66"/>
      <c r="C400" s="66"/>
      <c r="D400" s="66"/>
      <c r="E400" s="66"/>
      <c r="F400" s="66"/>
      <c r="G400" s="66"/>
      <c r="H400" s="66"/>
      <c r="I400" s="66"/>
      <c r="J400" s="66"/>
      <c r="K400" s="66"/>
      <c r="L400" s="66"/>
      <c r="M400" s="66"/>
      <c r="N400" s="66"/>
      <c r="O400" s="66"/>
      <c r="P400" s="66"/>
      <c r="Q400" s="66"/>
      <c r="R400" s="66"/>
      <c r="S400" s="66"/>
      <c r="T400" s="66"/>
      <c r="U400" s="66"/>
      <c r="V400" s="66"/>
      <c r="W400" s="66"/>
      <c r="X400" s="66"/>
      <c r="Y400" s="66"/>
      <c r="Z400" s="66"/>
    </row>
    <row r="401" spans="1:26" ht="25.5" customHeight="1" x14ac:dyDescent="0.4">
      <c r="A401" s="66"/>
      <c r="B401" s="66"/>
      <c r="C401" s="66"/>
      <c r="D401" s="66"/>
      <c r="E401" s="66"/>
      <c r="F401" s="66"/>
      <c r="G401" s="66"/>
      <c r="H401" s="66"/>
      <c r="I401" s="66"/>
      <c r="J401" s="66"/>
      <c r="K401" s="66"/>
      <c r="L401" s="66"/>
      <c r="M401" s="66"/>
      <c r="N401" s="66"/>
      <c r="O401" s="66"/>
      <c r="P401" s="66"/>
      <c r="Q401" s="66"/>
      <c r="R401" s="66"/>
      <c r="S401" s="66"/>
      <c r="T401" s="66"/>
      <c r="U401" s="66"/>
      <c r="V401" s="66"/>
      <c r="W401" s="66"/>
      <c r="X401" s="66"/>
      <c r="Y401" s="66"/>
      <c r="Z401" s="66"/>
    </row>
    <row r="402" spans="1:26" ht="25.5" customHeight="1" x14ac:dyDescent="0.4">
      <c r="A402" s="66"/>
      <c r="B402" s="66"/>
      <c r="C402" s="66"/>
      <c r="D402" s="66"/>
      <c r="E402" s="66"/>
      <c r="F402" s="66"/>
      <c r="G402" s="66"/>
      <c r="H402" s="66"/>
      <c r="I402" s="66"/>
      <c r="J402" s="66"/>
      <c r="K402" s="66"/>
      <c r="L402" s="66"/>
      <c r="M402" s="66"/>
      <c r="N402" s="66"/>
      <c r="O402" s="66"/>
      <c r="P402" s="66"/>
      <c r="Q402" s="66"/>
      <c r="R402" s="66"/>
      <c r="S402" s="66"/>
      <c r="T402" s="66"/>
      <c r="U402" s="66"/>
      <c r="V402" s="66"/>
      <c r="W402" s="66"/>
      <c r="X402" s="66"/>
      <c r="Y402" s="66"/>
      <c r="Z402" s="66"/>
    </row>
    <row r="403" spans="1:26" ht="25.5" customHeight="1" x14ac:dyDescent="0.4">
      <c r="A403" s="66"/>
      <c r="B403" s="66"/>
      <c r="C403" s="66"/>
      <c r="D403" s="66"/>
      <c r="E403" s="66"/>
      <c r="F403" s="66"/>
      <c r="G403" s="66"/>
      <c r="H403" s="66"/>
      <c r="I403" s="66"/>
      <c r="J403" s="66"/>
      <c r="K403" s="66"/>
      <c r="L403" s="66"/>
      <c r="M403" s="66"/>
      <c r="N403" s="66"/>
      <c r="O403" s="66"/>
      <c r="P403" s="66"/>
      <c r="Q403" s="66"/>
      <c r="R403" s="66"/>
      <c r="S403" s="66"/>
      <c r="T403" s="66"/>
      <c r="U403" s="66"/>
      <c r="V403" s="66"/>
      <c r="W403" s="66"/>
      <c r="X403" s="66"/>
      <c r="Y403" s="66"/>
      <c r="Z403" s="66"/>
    </row>
    <row r="404" spans="1:26" ht="25.5" customHeight="1" x14ac:dyDescent="0.4">
      <c r="A404" s="66"/>
      <c r="B404" s="66"/>
      <c r="C404" s="66"/>
      <c r="D404" s="66"/>
      <c r="E404" s="66"/>
      <c r="F404" s="66"/>
      <c r="G404" s="66"/>
      <c r="H404" s="66"/>
      <c r="I404" s="66"/>
      <c r="J404" s="66"/>
      <c r="K404" s="66"/>
      <c r="L404" s="66"/>
      <c r="M404" s="66"/>
      <c r="N404" s="66"/>
      <c r="O404" s="66"/>
      <c r="P404" s="66"/>
      <c r="Q404" s="66"/>
      <c r="R404" s="66"/>
      <c r="S404" s="66"/>
      <c r="T404" s="66"/>
      <c r="U404" s="66"/>
      <c r="V404" s="66"/>
      <c r="W404" s="66"/>
      <c r="X404" s="66"/>
      <c r="Y404" s="66"/>
      <c r="Z404" s="66"/>
    </row>
    <row r="405" spans="1:26" ht="25.5" customHeight="1" x14ac:dyDescent="0.4">
      <c r="A405" s="66"/>
      <c r="B405" s="66"/>
      <c r="C405" s="66"/>
      <c r="D405" s="66"/>
      <c r="E405" s="66"/>
      <c r="F405" s="66"/>
      <c r="G405" s="66"/>
      <c r="H405" s="66"/>
      <c r="I405" s="66"/>
      <c r="J405" s="66"/>
      <c r="K405" s="66"/>
      <c r="L405" s="66"/>
      <c r="M405" s="66"/>
      <c r="N405" s="66"/>
      <c r="O405" s="66"/>
      <c r="P405" s="66"/>
      <c r="Q405" s="66"/>
      <c r="R405" s="66"/>
      <c r="S405" s="66"/>
      <c r="T405" s="66"/>
      <c r="U405" s="66"/>
      <c r="V405" s="66"/>
      <c r="W405" s="66"/>
      <c r="X405" s="66"/>
      <c r="Y405" s="66"/>
      <c r="Z405" s="66"/>
    </row>
    <row r="406" spans="1:26" ht="25.5" customHeight="1" x14ac:dyDescent="0.4">
      <c r="A406" s="66"/>
      <c r="B406" s="66"/>
      <c r="C406" s="66"/>
      <c r="D406" s="66"/>
      <c r="E406" s="66"/>
      <c r="F406" s="66"/>
      <c r="G406" s="66"/>
      <c r="H406" s="66"/>
      <c r="I406" s="66"/>
      <c r="J406" s="66"/>
      <c r="K406" s="66"/>
      <c r="L406" s="66"/>
      <c r="M406" s="66"/>
      <c r="N406" s="66"/>
      <c r="O406" s="66"/>
      <c r="P406" s="66"/>
      <c r="Q406" s="66"/>
      <c r="R406" s="66"/>
      <c r="S406" s="66"/>
      <c r="T406" s="66"/>
      <c r="U406" s="66"/>
      <c r="V406" s="66"/>
      <c r="W406" s="66"/>
      <c r="X406" s="66"/>
      <c r="Y406" s="66"/>
      <c r="Z406" s="66"/>
    </row>
    <row r="407" spans="1:26" ht="25.5" customHeight="1" x14ac:dyDescent="0.4">
      <c r="A407" s="66"/>
      <c r="B407" s="66"/>
      <c r="C407" s="66"/>
      <c r="D407" s="66"/>
      <c r="E407" s="66"/>
      <c r="F407" s="66"/>
      <c r="G407" s="66"/>
      <c r="H407" s="66"/>
      <c r="I407" s="66"/>
      <c r="J407" s="66"/>
      <c r="K407" s="66"/>
      <c r="L407" s="66"/>
      <c r="M407" s="66"/>
      <c r="N407" s="66"/>
      <c r="O407" s="66"/>
      <c r="P407" s="66"/>
      <c r="Q407" s="66"/>
      <c r="R407" s="66"/>
      <c r="S407" s="66"/>
      <c r="T407" s="66"/>
      <c r="U407" s="66"/>
      <c r="V407" s="66"/>
      <c r="W407" s="66"/>
      <c r="X407" s="66"/>
      <c r="Y407" s="66"/>
      <c r="Z407" s="66"/>
    </row>
    <row r="408" spans="1:26" ht="25.5" customHeight="1" x14ac:dyDescent="0.4">
      <c r="A408" s="66"/>
      <c r="B408" s="66"/>
      <c r="C408" s="66"/>
      <c r="D408" s="66"/>
      <c r="E408" s="66"/>
      <c r="F408" s="66"/>
      <c r="G408" s="66"/>
      <c r="H408" s="66"/>
      <c r="I408" s="66"/>
      <c r="J408" s="66"/>
      <c r="K408" s="66"/>
      <c r="L408" s="66"/>
      <c r="M408" s="66"/>
      <c r="N408" s="66"/>
      <c r="O408" s="66"/>
      <c r="P408" s="66"/>
      <c r="Q408" s="66"/>
      <c r="R408" s="66"/>
      <c r="S408" s="66"/>
      <c r="T408" s="66"/>
      <c r="U408" s="66"/>
      <c r="V408" s="66"/>
      <c r="W408" s="66"/>
      <c r="X408" s="66"/>
      <c r="Y408" s="66"/>
      <c r="Z408" s="66"/>
    </row>
    <row r="409" spans="1:26" ht="25.5" customHeight="1" x14ac:dyDescent="0.4">
      <c r="A409" s="66"/>
      <c r="B409" s="66"/>
      <c r="C409" s="66"/>
      <c r="D409" s="66"/>
      <c r="E409" s="66"/>
      <c r="F409" s="66"/>
      <c r="G409" s="66"/>
      <c r="H409" s="66"/>
      <c r="I409" s="66"/>
      <c r="J409" s="66"/>
      <c r="K409" s="66"/>
      <c r="L409" s="66"/>
      <c r="M409" s="66"/>
      <c r="N409" s="66"/>
      <c r="O409" s="66"/>
      <c r="P409" s="66"/>
      <c r="Q409" s="66"/>
      <c r="R409" s="66"/>
      <c r="S409" s="66"/>
      <c r="T409" s="66"/>
      <c r="U409" s="66"/>
      <c r="V409" s="66"/>
      <c r="W409" s="66"/>
      <c r="X409" s="66"/>
      <c r="Y409" s="66"/>
      <c r="Z409" s="66"/>
    </row>
    <row r="410" spans="1:26" ht="25.5" customHeight="1" x14ac:dyDescent="0.4">
      <c r="A410" s="66"/>
      <c r="B410" s="66"/>
      <c r="C410" s="66"/>
      <c r="D410" s="66"/>
      <c r="E410" s="66"/>
      <c r="F410" s="66"/>
      <c r="G410" s="66"/>
      <c r="H410" s="66"/>
      <c r="I410" s="66"/>
      <c r="J410" s="66"/>
      <c r="K410" s="66"/>
      <c r="L410" s="66"/>
      <c r="M410" s="66"/>
      <c r="N410" s="66"/>
      <c r="O410" s="66"/>
      <c r="P410" s="66"/>
      <c r="Q410" s="66"/>
      <c r="R410" s="66"/>
      <c r="S410" s="66"/>
      <c r="T410" s="66"/>
      <c r="U410" s="66"/>
      <c r="V410" s="66"/>
      <c r="W410" s="66"/>
      <c r="X410" s="66"/>
      <c r="Y410" s="66"/>
      <c r="Z410" s="66"/>
    </row>
    <row r="411" spans="1:26" ht="25.5" customHeight="1" x14ac:dyDescent="0.4">
      <c r="A411" s="66"/>
      <c r="B411" s="66"/>
      <c r="C411" s="66"/>
      <c r="D411" s="66"/>
      <c r="E411" s="66"/>
      <c r="F411" s="66"/>
      <c r="G411" s="66"/>
      <c r="H411" s="66"/>
      <c r="I411" s="66"/>
      <c r="J411" s="66"/>
      <c r="K411" s="66"/>
      <c r="L411" s="66"/>
      <c r="M411" s="66"/>
      <c r="N411" s="66"/>
      <c r="O411" s="66"/>
      <c r="P411" s="66"/>
      <c r="Q411" s="66"/>
      <c r="R411" s="66"/>
      <c r="S411" s="66"/>
      <c r="T411" s="66"/>
      <c r="U411" s="66"/>
      <c r="V411" s="66"/>
      <c r="W411" s="66"/>
      <c r="X411" s="66"/>
      <c r="Y411" s="66"/>
      <c r="Z411" s="66"/>
    </row>
    <row r="412" spans="1:26" ht="25.5" customHeight="1" x14ac:dyDescent="0.4">
      <c r="A412" s="66"/>
      <c r="B412" s="66"/>
      <c r="C412" s="66"/>
      <c r="D412" s="66"/>
      <c r="E412" s="66"/>
      <c r="F412" s="66"/>
      <c r="G412" s="66"/>
      <c r="H412" s="66"/>
      <c r="I412" s="66"/>
      <c r="J412" s="66"/>
      <c r="K412" s="66"/>
      <c r="L412" s="66"/>
      <c r="M412" s="66"/>
      <c r="N412" s="66"/>
      <c r="O412" s="66"/>
      <c r="P412" s="66"/>
      <c r="Q412" s="66"/>
      <c r="R412" s="66"/>
      <c r="S412" s="66"/>
      <c r="T412" s="66"/>
      <c r="U412" s="66"/>
      <c r="V412" s="66"/>
      <c r="W412" s="66"/>
      <c r="X412" s="66"/>
      <c r="Y412" s="66"/>
      <c r="Z412" s="66"/>
    </row>
    <row r="413" spans="1:26" ht="25.5" customHeight="1" x14ac:dyDescent="0.4">
      <c r="A413" s="66"/>
      <c r="B413" s="66"/>
      <c r="C413" s="66"/>
      <c r="D413" s="66"/>
      <c r="E413" s="66"/>
      <c r="F413" s="66"/>
      <c r="G413" s="66"/>
      <c r="H413" s="66"/>
      <c r="I413" s="66"/>
      <c r="J413" s="66"/>
      <c r="K413" s="66"/>
      <c r="L413" s="66"/>
      <c r="M413" s="66"/>
      <c r="N413" s="66"/>
      <c r="O413" s="66"/>
      <c r="P413" s="66"/>
      <c r="Q413" s="66"/>
      <c r="R413" s="66"/>
      <c r="S413" s="66"/>
      <c r="T413" s="66"/>
      <c r="U413" s="66"/>
      <c r="V413" s="66"/>
      <c r="W413" s="66"/>
      <c r="X413" s="66"/>
      <c r="Y413" s="66"/>
      <c r="Z413" s="66"/>
    </row>
    <row r="414" spans="1:26" ht="25.5" customHeight="1" x14ac:dyDescent="0.4">
      <c r="A414" s="66"/>
      <c r="B414" s="66"/>
      <c r="C414" s="66"/>
      <c r="D414" s="66"/>
      <c r="E414" s="66"/>
      <c r="F414" s="66"/>
      <c r="G414" s="66"/>
      <c r="H414" s="66"/>
      <c r="I414" s="66"/>
      <c r="J414" s="66"/>
      <c r="K414" s="66"/>
      <c r="L414" s="66"/>
      <c r="M414" s="66"/>
      <c r="N414" s="66"/>
      <c r="O414" s="66"/>
      <c r="P414" s="66"/>
      <c r="Q414" s="66"/>
      <c r="R414" s="66"/>
      <c r="S414" s="66"/>
      <c r="T414" s="66"/>
      <c r="U414" s="66"/>
      <c r="V414" s="66"/>
      <c r="W414" s="66"/>
      <c r="X414" s="66"/>
      <c r="Y414" s="66"/>
      <c r="Z414" s="66"/>
    </row>
    <row r="415" spans="1:26" ht="25.5" customHeight="1" x14ac:dyDescent="0.4">
      <c r="A415" s="66"/>
      <c r="B415" s="66"/>
      <c r="C415" s="66"/>
      <c r="D415" s="66"/>
      <c r="E415" s="66"/>
      <c r="F415" s="66"/>
      <c r="G415" s="66"/>
      <c r="H415" s="66"/>
      <c r="I415" s="66"/>
      <c r="J415" s="66"/>
      <c r="K415" s="66"/>
      <c r="L415" s="66"/>
      <c r="M415" s="66"/>
      <c r="N415" s="66"/>
      <c r="O415" s="66"/>
      <c r="P415" s="66"/>
      <c r="Q415" s="66"/>
      <c r="R415" s="66"/>
      <c r="S415" s="66"/>
      <c r="T415" s="66"/>
      <c r="U415" s="66"/>
      <c r="V415" s="66"/>
      <c r="W415" s="66"/>
      <c r="X415" s="66"/>
      <c r="Y415" s="66"/>
      <c r="Z415" s="66"/>
    </row>
    <row r="416" spans="1:26" ht="25.5" customHeight="1" x14ac:dyDescent="0.4">
      <c r="A416" s="66"/>
      <c r="B416" s="66"/>
      <c r="C416" s="66"/>
      <c r="D416" s="66"/>
      <c r="E416" s="66"/>
      <c r="F416" s="66"/>
      <c r="G416" s="66"/>
      <c r="H416" s="66"/>
      <c r="I416" s="66"/>
      <c r="J416" s="66"/>
      <c r="K416" s="66"/>
      <c r="L416" s="66"/>
      <c r="M416" s="66"/>
      <c r="N416" s="66"/>
      <c r="O416" s="66"/>
      <c r="P416" s="66"/>
      <c r="Q416" s="66"/>
      <c r="R416" s="66"/>
      <c r="S416" s="66"/>
      <c r="T416" s="66"/>
      <c r="U416" s="66"/>
      <c r="V416" s="66"/>
      <c r="W416" s="66"/>
      <c r="X416" s="66"/>
      <c r="Y416" s="66"/>
      <c r="Z416" s="66"/>
    </row>
    <row r="417" spans="1:26" ht="25.5" customHeight="1" x14ac:dyDescent="0.4">
      <c r="A417" s="66"/>
      <c r="B417" s="66"/>
      <c r="C417" s="66"/>
      <c r="D417" s="66"/>
      <c r="E417" s="66"/>
      <c r="F417" s="66"/>
      <c r="G417" s="66"/>
      <c r="H417" s="66"/>
      <c r="I417" s="66"/>
      <c r="J417" s="66"/>
      <c r="K417" s="66"/>
      <c r="L417" s="66"/>
      <c r="M417" s="66"/>
      <c r="N417" s="66"/>
      <c r="O417" s="66"/>
      <c r="P417" s="66"/>
      <c r="Q417" s="66"/>
      <c r="R417" s="66"/>
      <c r="S417" s="66"/>
      <c r="T417" s="66"/>
      <c r="U417" s="66"/>
      <c r="V417" s="66"/>
      <c r="W417" s="66"/>
      <c r="X417" s="66"/>
      <c r="Y417" s="66"/>
      <c r="Z417" s="66"/>
    </row>
    <row r="418" spans="1:26" ht="25.5" customHeight="1" x14ac:dyDescent="0.4">
      <c r="A418" s="66"/>
      <c r="B418" s="66"/>
      <c r="C418" s="66"/>
      <c r="D418" s="66"/>
      <c r="E418" s="66"/>
      <c r="F418" s="66"/>
      <c r="G418" s="66"/>
      <c r="H418" s="66"/>
      <c r="I418" s="66"/>
      <c r="J418" s="66"/>
      <c r="K418" s="66"/>
      <c r="L418" s="66"/>
      <c r="M418" s="66"/>
      <c r="N418" s="66"/>
      <c r="O418" s="66"/>
      <c r="P418" s="66"/>
      <c r="Q418" s="66"/>
      <c r="R418" s="66"/>
      <c r="S418" s="66"/>
      <c r="T418" s="66"/>
      <c r="U418" s="66"/>
      <c r="V418" s="66"/>
      <c r="W418" s="66"/>
      <c r="X418" s="66"/>
      <c r="Y418" s="66"/>
      <c r="Z418" s="66"/>
    </row>
    <row r="419" spans="1:26" ht="25.5" customHeight="1" x14ac:dyDescent="0.4">
      <c r="A419" s="66"/>
      <c r="B419" s="66"/>
      <c r="C419" s="66"/>
      <c r="D419" s="66"/>
      <c r="E419" s="66"/>
      <c r="F419" s="66"/>
      <c r="G419" s="66"/>
      <c r="H419" s="66"/>
      <c r="I419" s="66"/>
      <c r="J419" s="66"/>
      <c r="K419" s="66"/>
      <c r="L419" s="66"/>
      <c r="M419" s="66"/>
      <c r="N419" s="66"/>
      <c r="O419" s="66"/>
      <c r="P419" s="66"/>
      <c r="Q419" s="66"/>
      <c r="R419" s="66"/>
      <c r="S419" s="66"/>
      <c r="T419" s="66"/>
      <c r="U419" s="66"/>
      <c r="V419" s="66"/>
      <c r="W419" s="66"/>
      <c r="X419" s="66"/>
      <c r="Y419" s="66"/>
      <c r="Z419" s="66"/>
    </row>
    <row r="420" spans="1:26" ht="25.5" customHeight="1" x14ac:dyDescent="0.4">
      <c r="A420" s="66"/>
      <c r="B420" s="66"/>
      <c r="C420" s="66"/>
      <c r="D420" s="66"/>
      <c r="E420" s="66"/>
      <c r="F420" s="66"/>
      <c r="G420" s="66"/>
      <c r="H420" s="66"/>
      <c r="I420" s="66"/>
      <c r="J420" s="66"/>
      <c r="K420" s="66"/>
      <c r="L420" s="66"/>
      <c r="M420" s="66"/>
      <c r="N420" s="66"/>
      <c r="O420" s="66"/>
      <c r="P420" s="66"/>
      <c r="Q420" s="66"/>
      <c r="R420" s="66"/>
      <c r="S420" s="66"/>
      <c r="T420" s="66"/>
      <c r="U420" s="66"/>
      <c r="V420" s="66"/>
      <c r="W420" s="66"/>
      <c r="X420" s="66"/>
      <c r="Y420" s="66"/>
      <c r="Z420" s="66"/>
    </row>
    <row r="421" spans="1:26" ht="25.5" customHeight="1" x14ac:dyDescent="0.4">
      <c r="A421" s="66"/>
      <c r="B421" s="66"/>
      <c r="C421" s="66"/>
      <c r="D421" s="66"/>
      <c r="E421" s="66"/>
      <c r="F421" s="66"/>
      <c r="G421" s="66"/>
      <c r="H421" s="66"/>
      <c r="I421" s="66"/>
      <c r="J421" s="66"/>
      <c r="K421" s="66"/>
      <c r="L421" s="66"/>
      <c r="M421" s="66"/>
      <c r="N421" s="66"/>
      <c r="O421" s="66"/>
      <c r="P421" s="66"/>
      <c r="Q421" s="66"/>
      <c r="R421" s="66"/>
      <c r="S421" s="66"/>
      <c r="T421" s="66"/>
      <c r="U421" s="66"/>
      <c r="V421" s="66"/>
      <c r="W421" s="66"/>
      <c r="X421" s="66"/>
      <c r="Y421" s="66"/>
      <c r="Z421" s="66"/>
    </row>
    <row r="422" spans="1:26" ht="25.5" customHeight="1" x14ac:dyDescent="0.4">
      <c r="A422" s="66"/>
      <c r="B422" s="66"/>
      <c r="C422" s="66"/>
      <c r="D422" s="66"/>
      <c r="E422" s="66"/>
      <c r="F422" s="66"/>
      <c r="G422" s="66"/>
      <c r="H422" s="66"/>
      <c r="I422" s="66"/>
      <c r="J422" s="66"/>
      <c r="K422" s="66"/>
      <c r="L422" s="66"/>
      <c r="M422" s="66"/>
      <c r="N422" s="66"/>
      <c r="O422" s="66"/>
      <c r="P422" s="66"/>
      <c r="Q422" s="66"/>
      <c r="R422" s="66"/>
      <c r="S422" s="66"/>
      <c r="T422" s="66"/>
      <c r="U422" s="66"/>
      <c r="V422" s="66"/>
      <c r="W422" s="66"/>
      <c r="X422" s="66"/>
      <c r="Y422" s="66"/>
      <c r="Z422" s="66"/>
    </row>
    <row r="423" spans="1:26" ht="25.5" customHeight="1" x14ac:dyDescent="0.4">
      <c r="A423" s="66"/>
      <c r="B423" s="66"/>
      <c r="C423" s="66"/>
      <c r="D423" s="66"/>
      <c r="E423" s="66"/>
      <c r="F423" s="66"/>
      <c r="G423" s="66"/>
      <c r="H423" s="66"/>
      <c r="I423" s="66"/>
      <c r="J423" s="66"/>
      <c r="K423" s="66"/>
      <c r="L423" s="66"/>
      <c r="M423" s="66"/>
      <c r="N423" s="66"/>
      <c r="O423" s="66"/>
      <c r="P423" s="66"/>
      <c r="Q423" s="66"/>
      <c r="R423" s="66"/>
      <c r="S423" s="66"/>
      <c r="T423" s="66"/>
      <c r="U423" s="66"/>
      <c r="V423" s="66"/>
      <c r="W423" s="66"/>
      <c r="X423" s="66"/>
      <c r="Y423" s="66"/>
      <c r="Z423" s="66"/>
    </row>
    <row r="424" spans="1:26" ht="25.5" customHeight="1" x14ac:dyDescent="0.4">
      <c r="A424" s="66"/>
      <c r="B424" s="66"/>
      <c r="C424" s="66"/>
      <c r="D424" s="66"/>
      <c r="E424" s="66"/>
      <c r="F424" s="66"/>
      <c r="G424" s="66"/>
      <c r="H424" s="66"/>
      <c r="I424" s="66"/>
      <c r="J424" s="66"/>
      <c r="K424" s="66"/>
      <c r="L424" s="66"/>
      <c r="M424" s="66"/>
      <c r="N424" s="66"/>
      <c r="O424" s="66"/>
      <c r="P424" s="66"/>
      <c r="Q424" s="66"/>
      <c r="R424" s="66"/>
      <c r="S424" s="66"/>
      <c r="T424" s="66"/>
      <c r="U424" s="66"/>
      <c r="V424" s="66"/>
      <c r="W424" s="66"/>
      <c r="X424" s="66"/>
      <c r="Y424" s="66"/>
      <c r="Z424" s="66"/>
    </row>
    <row r="425" spans="1:26" ht="15.75" customHeight="1" x14ac:dyDescent="0.25"/>
    <row r="426" spans="1:26" ht="15.75" customHeight="1" x14ac:dyDescent="0.25"/>
    <row r="427" spans="1:26" ht="15.75" customHeight="1" x14ac:dyDescent="0.25"/>
    <row r="428" spans="1:26" ht="15.75" customHeight="1" x14ac:dyDescent="0.25"/>
    <row r="429" spans="1:26" ht="15.75" customHeight="1" x14ac:dyDescent="0.25"/>
    <row r="430" spans="1:26" ht="15.75" customHeight="1" x14ac:dyDescent="0.25"/>
    <row r="431" spans="1:26" ht="15.75" customHeight="1" x14ac:dyDescent="0.25"/>
    <row r="432" spans="1:26"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B1:D1"/>
  </mergeCells>
  <dataValidations count="1">
    <dataValidation type="list" allowBlank="1" showErrorMessage="1" sqref="G210" xr:uid="{00000000-0002-0000-0400-000000000000}">
      <formula1>$F$210:$F$221</formula1>
    </dataValidation>
  </dataValidations>
  <pageMargins left="0.7" right="0.7" top="0.75" bottom="0.75" header="0" footer="0"/>
  <pageSetup orientation="portrait"/>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5F497A"/>
  </sheetPr>
  <dimension ref="A1:Z1000"/>
  <sheetViews>
    <sheetView workbookViewId="0"/>
  </sheetViews>
  <sheetFormatPr baseColWidth="10" defaultColWidth="14.42578125" defaultRowHeight="15" customHeight="1" x14ac:dyDescent="0.25"/>
  <cols>
    <col min="1" max="2" width="14.28515625" customWidth="1"/>
    <col min="3" max="3" width="17" customWidth="1"/>
    <col min="4" max="4" width="14.28515625" customWidth="1"/>
    <col min="5" max="5" width="46" customWidth="1"/>
    <col min="6" max="26" width="14.28515625" customWidth="1"/>
  </cols>
  <sheetData>
    <row r="1" spans="1:26" ht="24" customHeight="1" x14ac:dyDescent="0.25">
      <c r="A1" s="255"/>
      <c r="B1" s="981" t="s">
        <v>865</v>
      </c>
      <c r="C1" s="982"/>
      <c r="D1" s="982"/>
      <c r="E1" s="982"/>
      <c r="F1" s="983"/>
      <c r="G1" s="255"/>
      <c r="H1" s="255"/>
      <c r="I1" s="255"/>
      <c r="J1" s="255"/>
      <c r="K1" s="255"/>
      <c r="L1" s="255"/>
      <c r="M1" s="255"/>
      <c r="N1" s="255"/>
      <c r="O1" s="255"/>
      <c r="P1" s="255"/>
      <c r="Q1" s="255"/>
      <c r="R1" s="255"/>
      <c r="S1" s="255"/>
      <c r="T1" s="255"/>
      <c r="U1" s="255"/>
      <c r="V1" s="255"/>
      <c r="W1" s="255"/>
      <c r="X1" s="255"/>
      <c r="Y1" s="255"/>
      <c r="Z1" s="255"/>
    </row>
    <row r="2" spans="1:26" ht="13.5" customHeight="1" x14ac:dyDescent="0.25">
      <c r="A2" s="255"/>
      <c r="B2" s="256"/>
      <c r="C2" s="256"/>
      <c r="D2" s="256"/>
      <c r="E2" s="256"/>
      <c r="F2" s="256"/>
      <c r="G2" s="255"/>
      <c r="H2" s="255"/>
      <c r="I2" s="255"/>
      <c r="J2" s="255"/>
      <c r="K2" s="255"/>
      <c r="L2" s="255"/>
      <c r="M2" s="255"/>
      <c r="N2" s="255"/>
      <c r="O2" s="255"/>
      <c r="P2" s="255"/>
      <c r="Q2" s="255"/>
      <c r="R2" s="255"/>
      <c r="S2" s="255"/>
      <c r="T2" s="255"/>
      <c r="U2" s="255"/>
      <c r="V2" s="255"/>
      <c r="W2" s="255"/>
      <c r="X2" s="255"/>
      <c r="Y2" s="255"/>
      <c r="Z2" s="255"/>
    </row>
    <row r="3" spans="1:26" ht="13.5" customHeight="1" x14ac:dyDescent="0.25">
      <c r="A3" s="255"/>
      <c r="B3" s="984" t="s">
        <v>866</v>
      </c>
      <c r="C3" s="982"/>
      <c r="D3" s="985"/>
      <c r="E3" s="74" t="s">
        <v>867</v>
      </c>
      <c r="F3" s="75" t="s">
        <v>243</v>
      </c>
      <c r="G3" s="255"/>
      <c r="H3" s="255"/>
      <c r="I3" s="255"/>
      <c r="J3" s="255"/>
      <c r="K3" s="255"/>
      <c r="L3" s="255"/>
      <c r="M3" s="255"/>
      <c r="N3" s="255"/>
      <c r="O3" s="255"/>
      <c r="P3" s="255"/>
      <c r="Q3" s="255"/>
      <c r="R3" s="255"/>
      <c r="S3" s="255"/>
      <c r="T3" s="255"/>
      <c r="U3" s="255"/>
      <c r="V3" s="255"/>
      <c r="W3" s="255"/>
      <c r="X3" s="255"/>
      <c r="Y3" s="255"/>
      <c r="Z3" s="255"/>
    </row>
    <row r="4" spans="1:26" ht="13.5" customHeight="1" x14ac:dyDescent="0.25">
      <c r="A4" s="255"/>
      <c r="B4" s="986" t="s">
        <v>868</v>
      </c>
      <c r="C4" s="989" t="s">
        <v>869</v>
      </c>
      <c r="D4" s="257" t="s">
        <v>40</v>
      </c>
      <c r="E4" s="258" t="s">
        <v>870</v>
      </c>
      <c r="F4" s="76">
        <v>0.25</v>
      </c>
      <c r="G4" s="255"/>
      <c r="H4" s="255"/>
      <c r="I4" s="255"/>
      <c r="J4" s="255"/>
      <c r="K4" s="255"/>
      <c r="L4" s="255"/>
      <c r="M4" s="255"/>
      <c r="N4" s="255"/>
      <c r="O4" s="255"/>
      <c r="P4" s="255"/>
      <c r="Q4" s="255"/>
      <c r="R4" s="255"/>
      <c r="S4" s="255"/>
      <c r="T4" s="255"/>
      <c r="U4" s="255"/>
      <c r="V4" s="255"/>
      <c r="W4" s="255"/>
      <c r="X4" s="255"/>
      <c r="Y4" s="255"/>
      <c r="Z4" s="255"/>
    </row>
    <row r="5" spans="1:26" ht="13.5" customHeight="1" x14ac:dyDescent="0.25">
      <c r="A5" s="255"/>
      <c r="B5" s="987"/>
      <c r="C5" s="990"/>
      <c r="D5" s="77" t="s">
        <v>41</v>
      </c>
      <c r="E5" s="78" t="s">
        <v>871</v>
      </c>
      <c r="F5" s="79">
        <v>0.15</v>
      </c>
      <c r="G5" s="255"/>
      <c r="H5" s="255"/>
      <c r="I5" s="255"/>
      <c r="J5" s="255"/>
      <c r="K5" s="255"/>
      <c r="L5" s="255"/>
      <c r="M5" s="255"/>
      <c r="N5" s="255"/>
      <c r="O5" s="255"/>
      <c r="P5" s="255"/>
      <c r="Q5" s="255"/>
      <c r="R5" s="255"/>
      <c r="S5" s="255"/>
      <c r="T5" s="255"/>
      <c r="U5" s="255"/>
      <c r="V5" s="255"/>
      <c r="W5" s="255"/>
      <c r="X5" s="255"/>
      <c r="Y5" s="255"/>
      <c r="Z5" s="255"/>
    </row>
    <row r="6" spans="1:26" ht="13.5" customHeight="1" x14ac:dyDescent="0.25">
      <c r="A6" s="255"/>
      <c r="B6" s="987"/>
      <c r="C6" s="979"/>
      <c r="D6" s="77" t="s">
        <v>45</v>
      </c>
      <c r="E6" s="78" t="s">
        <v>872</v>
      </c>
      <c r="F6" s="79">
        <v>0.1</v>
      </c>
      <c r="G6" s="255"/>
      <c r="H6" s="255"/>
      <c r="I6" s="255"/>
      <c r="J6" s="255"/>
      <c r="K6" s="255"/>
      <c r="L6" s="255"/>
      <c r="M6" s="255"/>
      <c r="N6" s="255"/>
      <c r="O6" s="255"/>
      <c r="P6" s="255"/>
      <c r="Q6" s="255"/>
      <c r="R6" s="255"/>
      <c r="S6" s="255"/>
      <c r="T6" s="255"/>
      <c r="U6" s="255"/>
      <c r="V6" s="255"/>
      <c r="W6" s="255"/>
      <c r="X6" s="255"/>
      <c r="Y6" s="255"/>
      <c r="Z6" s="255"/>
    </row>
    <row r="7" spans="1:26" ht="13.5" customHeight="1" x14ac:dyDescent="0.25">
      <c r="A7" s="255"/>
      <c r="B7" s="987"/>
      <c r="C7" s="991" t="s">
        <v>873</v>
      </c>
      <c r="D7" s="77" t="s">
        <v>874</v>
      </c>
      <c r="E7" s="78" t="s">
        <v>875</v>
      </c>
      <c r="F7" s="79">
        <v>0.25</v>
      </c>
      <c r="G7" s="255"/>
      <c r="H7" s="255"/>
      <c r="I7" s="255"/>
      <c r="J7" s="255"/>
      <c r="K7" s="255"/>
      <c r="L7" s="255"/>
      <c r="M7" s="255"/>
      <c r="N7" s="255"/>
      <c r="O7" s="255"/>
      <c r="P7" s="255"/>
      <c r="Q7" s="255"/>
      <c r="R7" s="255"/>
      <c r="S7" s="255"/>
      <c r="T7" s="255"/>
      <c r="U7" s="255"/>
      <c r="V7" s="255"/>
      <c r="W7" s="255"/>
      <c r="X7" s="255"/>
      <c r="Y7" s="255"/>
      <c r="Z7" s="255"/>
    </row>
    <row r="8" spans="1:26" ht="13.5" customHeight="1" x14ac:dyDescent="0.25">
      <c r="A8" s="255"/>
      <c r="B8" s="988"/>
      <c r="C8" s="979"/>
      <c r="D8" s="77" t="s">
        <v>275</v>
      </c>
      <c r="E8" s="78" t="s">
        <v>876</v>
      </c>
      <c r="F8" s="79">
        <v>0.15</v>
      </c>
      <c r="G8" s="255"/>
      <c r="H8" s="255"/>
      <c r="I8" s="255"/>
      <c r="J8" s="255"/>
      <c r="K8" s="255"/>
      <c r="L8" s="255"/>
      <c r="M8" s="255"/>
      <c r="N8" s="255"/>
      <c r="O8" s="255"/>
      <c r="P8" s="255"/>
      <c r="Q8" s="255"/>
      <c r="R8" s="255"/>
      <c r="S8" s="255"/>
      <c r="T8" s="255"/>
      <c r="U8" s="255"/>
      <c r="V8" s="255"/>
      <c r="W8" s="255"/>
      <c r="X8" s="255"/>
      <c r="Y8" s="255"/>
      <c r="Z8" s="255"/>
    </row>
    <row r="9" spans="1:26" ht="13.5" customHeight="1" x14ac:dyDescent="0.25">
      <c r="A9" s="255"/>
      <c r="B9" s="992" t="s">
        <v>877</v>
      </c>
      <c r="C9" s="978" t="s">
        <v>878</v>
      </c>
      <c r="D9" s="80" t="s">
        <v>276</v>
      </c>
      <c r="E9" s="81" t="s">
        <v>879</v>
      </c>
      <c r="F9" s="82"/>
      <c r="G9" s="259"/>
      <c r="H9" s="255"/>
      <c r="I9" s="255"/>
      <c r="J9" s="255"/>
      <c r="K9" s="255"/>
      <c r="L9" s="255"/>
      <c r="M9" s="255"/>
      <c r="N9" s="255"/>
      <c r="O9" s="255"/>
      <c r="P9" s="255"/>
      <c r="Q9" s="255"/>
      <c r="R9" s="255"/>
      <c r="S9" s="255"/>
      <c r="T9" s="255"/>
      <c r="U9" s="255"/>
      <c r="V9" s="255"/>
      <c r="W9" s="255"/>
      <c r="X9" s="255"/>
      <c r="Y9" s="255"/>
      <c r="Z9" s="255"/>
    </row>
    <row r="10" spans="1:26" ht="13.5" customHeight="1" x14ac:dyDescent="0.25">
      <c r="A10" s="255"/>
      <c r="B10" s="987"/>
      <c r="C10" s="979"/>
      <c r="D10" s="80" t="s">
        <v>403</v>
      </c>
      <c r="E10" s="81" t="s">
        <v>880</v>
      </c>
      <c r="F10" s="83"/>
      <c r="G10" s="255"/>
      <c r="H10" s="255"/>
      <c r="I10" s="255"/>
      <c r="J10" s="255"/>
      <c r="K10" s="255"/>
      <c r="L10" s="255"/>
      <c r="M10" s="255"/>
      <c r="N10" s="255"/>
      <c r="O10" s="255"/>
      <c r="P10" s="255"/>
      <c r="Q10" s="255"/>
      <c r="R10" s="255"/>
      <c r="S10" s="255"/>
      <c r="T10" s="255"/>
      <c r="U10" s="255"/>
      <c r="V10" s="255"/>
      <c r="W10" s="255"/>
      <c r="X10" s="255"/>
      <c r="Y10" s="255"/>
      <c r="Z10" s="255"/>
    </row>
    <row r="11" spans="1:26" ht="13.5" customHeight="1" x14ac:dyDescent="0.25">
      <c r="A11" s="255"/>
      <c r="B11" s="987"/>
      <c r="C11" s="978" t="s">
        <v>881</v>
      </c>
      <c r="D11" s="80" t="s">
        <v>277</v>
      </c>
      <c r="E11" s="81" t="s">
        <v>882</v>
      </c>
      <c r="F11" s="82"/>
      <c r="G11" s="255"/>
      <c r="H11" s="255"/>
      <c r="I11" s="255"/>
      <c r="J11" s="255"/>
      <c r="K11" s="255"/>
      <c r="L11" s="255"/>
      <c r="M11" s="255"/>
      <c r="N11" s="255"/>
      <c r="O11" s="255"/>
      <c r="P11" s="255"/>
      <c r="Q11" s="255"/>
      <c r="R11" s="255"/>
      <c r="S11" s="255"/>
      <c r="T11" s="255"/>
      <c r="U11" s="255"/>
      <c r="V11" s="255"/>
      <c r="W11" s="255"/>
      <c r="X11" s="255"/>
      <c r="Y11" s="255"/>
      <c r="Z11" s="255"/>
    </row>
    <row r="12" spans="1:26" ht="13.5" customHeight="1" x14ac:dyDescent="0.25">
      <c r="A12" s="255"/>
      <c r="B12" s="987"/>
      <c r="C12" s="979"/>
      <c r="D12" s="80" t="s">
        <v>479</v>
      </c>
      <c r="E12" s="81" t="s">
        <v>883</v>
      </c>
      <c r="F12" s="83"/>
      <c r="G12" s="255"/>
      <c r="H12" s="255"/>
      <c r="I12" s="255"/>
      <c r="J12" s="255"/>
      <c r="K12" s="255"/>
      <c r="L12" s="255"/>
      <c r="M12" s="255"/>
      <c r="N12" s="255"/>
      <c r="O12" s="255"/>
      <c r="P12" s="255"/>
      <c r="Q12" s="255"/>
      <c r="R12" s="255"/>
      <c r="S12" s="255"/>
      <c r="T12" s="255"/>
      <c r="U12" s="255"/>
      <c r="V12" s="255"/>
      <c r="W12" s="255"/>
      <c r="X12" s="255"/>
      <c r="Y12" s="255"/>
      <c r="Z12" s="255"/>
    </row>
    <row r="13" spans="1:26" ht="13.5" customHeight="1" x14ac:dyDescent="0.25">
      <c r="A13" s="255"/>
      <c r="B13" s="987"/>
      <c r="C13" s="978" t="s">
        <v>884</v>
      </c>
      <c r="D13" s="80" t="s">
        <v>278</v>
      </c>
      <c r="E13" s="81" t="s">
        <v>885</v>
      </c>
      <c r="F13" s="82"/>
      <c r="G13" s="255"/>
      <c r="H13" s="259"/>
      <c r="I13" s="255"/>
      <c r="J13" s="255"/>
      <c r="K13" s="255"/>
      <c r="L13" s="255"/>
      <c r="M13" s="255"/>
      <c r="N13" s="255"/>
      <c r="O13" s="255"/>
      <c r="P13" s="255"/>
      <c r="Q13" s="255"/>
      <c r="R13" s="255"/>
      <c r="S13" s="255"/>
      <c r="T13" s="255"/>
      <c r="U13" s="255"/>
      <c r="V13" s="255"/>
      <c r="W13" s="255"/>
      <c r="X13" s="255"/>
      <c r="Y13" s="255"/>
      <c r="Z13" s="255"/>
    </row>
    <row r="14" spans="1:26" ht="13.5" customHeight="1" x14ac:dyDescent="0.25">
      <c r="A14" s="255"/>
      <c r="B14" s="993"/>
      <c r="C14" s="980"/>
      <c r="D14" s="84" t="s">
        <v>886</v>
      </c>
      <c r="E14" s="85" t="s">
        <v>887</v>
      </c>
      <c r="F14" s="83"/>
      <c r="G14" s="255"/>
      <c r="H14" s="255"/>
      <c r="I14" s="255"/>
      <c r="J14" s="255"/>
      <c r="K14" s="255"/>
      <c r="L14" s="255"/>
      <c r="M14" s="255"/>
      <c r="N14" s="255"/>
      <c r="O14" s="255"/>
      <c r="P14" s="255"/>
      <c r="Q14" s="255"/>
      <c r="R14" s="255"/>
      <c r="S14" s="255"/>
      <c r="T14" s="255"/>
      <c r="U14" s="255"/>
      <c r="V14" s="255"/>
      <c r="W14" s="255"/>
      <c r="X14" s="255"/>
      <c r="Y14" s="255"/>
      <c r="Z14" s="255"/>
    </row>
    <row r="15" spans="1:26" ht="49.5" customHeight="1" x14ac:dyDescent="0.25">
      <c r="A15" s="255"/>
      <c r="B15" s="977" t="s">
        <v>888</v>
      </c>
      <c r="C15" s="800"/>
      <c r="D15" s="800"/>
      <c r="E15" s="800"/>
      <c r="F15" s="800"/>
      <c r="G15" s="255"/>
      <c r="H15" s="255"/>
      <c r="I15" s="255"/>
      <c r="J15" s="255"/>
      <c r="K15" s="255"/>
      <c r="L15" s="255"/>
      <c r="M15" s="255"/>
      <c r="N15" s="255"/>
      <c r="O15" s="255"/>
      <c r="P15" s="255"/>
      <c r="Q15" s="255"/>
      <c r="R15" s="255"/>
      <c r="S15" s="255"/>
      <c r="T15" s="255"/>
      <c r="U15" s="255"/>
      <c r="V15" s="255"/>
      <c r="W15" s="255"/>
      <c r="X15" s="255"/>
      <c r="Y15" s="255"/>
      <c r="Z15" s="255"/>
    </row>
    <row r="16" spans="1:26" ht="27" customHeight="1" x14ac:dyDescent="0.25">
      <c r="A16" s="255"/>
      <c r="B16" s="260"/>
      <c r="C16" s="255"/>
      <c r="D16" s="255"/>
      <c r="E16" s="255"/>
      <c r="F16" s="255"/>
      <c r="G16" s="255"/>
      <c r="H16" s="255"/>
      <c r="I16" s="255"/>
      <c r="J16" s="255"/>
      <c r="K16" s="255"/>
      <c r="L16" s="255"/>
      <c r="M16" s="255"/>
      <c r="N16" s="255"/>
      <c r="O16" s="255"/>
      <c r="P16" s="255"/>
      <c r="Q16" s="255"/>
      <c r="R16" s="255"/>
      <c r="S16" s="255"/>
      <c r="T16" s="255"/>
      <c r="U16" s="255"/>
      <c r="V16" s="255"/>
      <c r="W16" s="255"/>
      <c r="X16" s="255"/>
      <c r="Y16" s="255"/>
      <c r="Z16" s="255"/>
    </row>
    <row r="17" spans="1:26" ht="13.5" customHeight="1" x14ac:dyDescent="0.25">
      <c r="A17" s="255"/>
      <c r="B17" s="255"/>
      <c r="C17" s="255"/>
      <c r="D17" s="255"/>
      <c r="E17" s="255"/>
      <c r="F17" s="255"/>
      <c r="G17" s="255"/>
      <c r="H17" s="255"/>
      <c r="I17" s="255"/>
      <c r="J17" s="255"/>
      <c r="K17" s="255"/>
      <c r="L17" s="255"/>
      <c r="M17" s="255"/>
      <c r="N17" s="255"/>
      <c r="O17" s="255"/>
      <c r="P17" s="255"/>
      <c r="Q17" s="255"/>
      <c r="R17" s="255"/>
      <c r="S17" s="255"/>
      <c r="T17" s="255"/>
      <c r="U17" s="255"/>
      <c r="V17" s="255"/>
      <c r="W17" s="255"/>
      <c r="X17" s="255"/>
      <c r="Y17" s="255"/>
      <c r="Z17" s="255"/>
    </row>
    <row r="18" spans="1:26" ht="13.5" customHeight="1" x14ac:dyDescent="0.25">
      <c r="A18" s="255"/>
      <c r="B18" s="255"/>
      <c r="C18" s="255"/>
      <c r="D18" s="255"/>
      <c r="E18" s="255"/>
      <c r="F18" s="255"/>
      <c r="G18" s="255"/>
      <c r="H18" s="255"/>
      <c r="I18" s="255"/>
      <c r="J18" s="255"/>
      <c r="K18" s="255"/>
      <c r="L18" s="255"/>
      <c r="M18" s="255"/>
      <c r="N18" s="255"/>
      <c r="O18" s="255"/>
      <c r="P18" s="255"/>
      <c r="Q18" s="255"/>
      <c r="R18" s="255"/>
      <c r="S18" s="255"/>
      <c r="T18" s="255"/>
      <c r="U18" s="255"/>
      <c r="V18" s="255"/>
      <c r="W18" s="255"/>
      <c r="X18" s="255"/>
      <c r="Y18" s="255"/>
      <c r="Z18" s="255"/>
    </row>
    <row r="19" spans="1:26" ht="13.5" customHeight="1" x14ac:dyDescent="0.25">
      <c r="A19" s="255"/>
      <c r="B19" s="255"/>
      <c r="C19" s="255"/>
      <c r="D19" s="255"/>
      <c r="E19" s="255"/>
      <c r="F19" s="255"/>
      <c r="G19" s="255"/>
      <c r="H19" s="255"/>
      <c r="I19" s="255"/>
      <c r="J19" s="255"/>
      <c r="K19" s="255"/>
      <c r="L19" s="255"/>
      <c r="M19" s="255"/>
      <c r="N19" s="255"/>
      <c r="O19" s="255"/>
      <c r="P19" s="255"/>
      <c r="Q19" s="255"/>
      <c r="R19" s="255"/>
      <c r="S19" s="255"/>
      <c r="T19" s="255"/>
      <c r="U19" s="255"/>
      <c r="V19" s="255"/>
      <c r="W19" s="255"/>
      <c r="X19" s="255"/>
      <c r="Y19" s="255"/>
      <c r="Z19" s="255"/>
    </row>
    <row r="20" spans="1:26" ht="13.5" customHeight="1" x14ac:dyDescent="0.25">
      <c r="A20" s="255"/>
      <c r="B20" s="255"/>
      <c r="C20" s="255"/>
      <c r="D20" s="255"/>
      <c r="E20" s="255"/>
      <c r="F20" s="255"/>
      <c r="G20" s="255"/>
      <c r="H20" s="255"/>
      <c r="I20" s="255"/>
      <c r="J20" s="255"/>
      <c r="K20" s="255"/>
      <c r="L20" s="255"/>
      <c r="M20" s="255"/>
      <c r="N20" s="255"/>
      <c r="O20" s="255"/>
      <c r="P20" s="255"/>
      <c r="Q20" s="255"/>
      <c r="R20" s="255"/>
      <c r="S20" s="255"/>
      <c r="T20" s="255"/>
      <c r="U20" s="255"/>
      <c r="V20" s="255"/>
      <c r="W20" s="255"/>
      <c r="X20" s="255"/>
      <c r="Y20" s="255"/>
      <c r="Z20" s="255"/>
    </row>
    <row r="21" spans="1:26" ht="13.5" customHeight="1" x14ac:dyDescent="0.25">
      <c r="A21" s="255"/>
      <c r="B21" s="255"/>
      <c r="C21" s="255"/>
      <c r="D21" s="255"/>
      <c r="E21" s="255"/>
      <c r="F21" s="255"/>
      <c r="G21" s="255"/>
      <c r="H21" s="255"/>
      <c r="I21" s="255"/>
      <c r="J21" s="255"/>
      <c r="K21" s="255"/>
      <c r="L21" s="255"/>
      <c r="M21" s="255"/>
      <c r="N21" s="255"/>
      <c r="O21" s="255"/>
      <c r="P21" s="255"/>
      <c r="Q21" s="255"/>
      <c r="R21" s="255"/>
      <c r="S21" s="255"/>
      <c r="T21" s="255"/>
      <c r="U21" s="255"/>
      <c r="V21" s="255"/>
      <c r="W21" s="255"/>
      <c r="X21" s="255"/>
      <c r="Y21" s="255"/>
      <c r="Z21" s="255"/>
    </row>
    <row r="22" spans="1:26" ht="13.5" customHeight="1" x14ac:dyDescent="0.25">
      <c r="A22" s="255"/>
      <c r="B22" s="255"/>
      <c r="C22" s="255"/>
      <c r="D22" s="255"/>
      <c r="E22" s="255"/>
      <c r="F22" s="255"/>
      <c r="G22" s="255"/>
      <c r="H22" s="255"/>
      <c r="I22" s="255"/>
      <c r="J22" s="255"/>
      <c r="K22" s="255"/>
      <c r="L22" s="255"/>
      <c r="M22" s="255"/>
      <c r="N22" s="255"/>
      <c r="O22" s="255"/>
      <c r="P22" s="255"/>
      <c r="Q22" s="255"/>
      <c r="R22" s="255"/>
      <c r="S22" s="255"/>
      <c r="T22" s="255"/>
      <c r="U22" s="255"/>
      <c r="V22" s="255"/>
      <c r="W22" s="255"/>
      <c r="X22" s="255"/>
      <c r="Y22" s="255"/>
      <c r="Z22" s="255"/>
    </row>
    <row r="23" spans="1:26" ht="13.5" customHeight="1" x14ac:dyDescent="0.25">
      <c r="A23" s="255"/>
      <c r="B23" s="255"/>
      <c r="C23" s="255"/>
      <c r="D23" s="255"/>
      <c r="E23" s="255"/>
      <c r="F23" s="255"/>
      <c r="G23" s="255"/>
      <c r="H23" s="255"/>
      <c r="I23" s="255"/>
      <c r="J23" s="255"/>
      <c r="K23" s="255"/>
      <c r="L23" s="255"/>
      <c r="M23" s="255"/>
      <c r="N23" s="255"/>
      <c r="O23" s="255"/>
      <c r="P23" s="255"/>
      <c r="Q23" s="255"/>
      <c r="R23" s="255"/>
      <c r="S23" s="255"/>
      <c r="T23" s="255"/>
      <c r="U23" s="255"/>
      <c r="V23" s="255"/>
      <c r="W23" s="255"/>
      <c r="X23" s="255"/>
      <c r="Y23" s="255"/>
      <c r="Z23" s="255"/>
    </row>
    <row r="24" spans="1:26" ht="13.5" customHeight="1" x14ac:dyDescent="0.25">
      <c r="A24" s="255"/>
      <c r="B24" s="255"/>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row>
    <row r="25" spans="1:26" ht="13.5" customHeight="1" x14ac:dyDescent="0.25">
      <c r="A25" s="255"/>
      <c r="B25" s="255"/>
      <c r="C25" s="255"/>
      <c r="D25" s="255"/>
      <c r="E25" s="255"/>
      <c r="F25" s="255"/>
      <c r="G25" s="255"/>
      <c r="H25" s="255"/>
      <c r="I25" s="255"/>
      <c r="J25" s="255"/>
      <c r="K25" s="255"/>
      <c r="L25" s="255"/>
      <c r="M25" s="255"/>
      <c r="N25" s="255"/>
      <c r="O25" s="255"/>
      <c r="P25" s="255"/>
      <c r="Q25" s="255"/>
      <c r="R25" s="255"/>
      <c r="S25" s="255"/>
      <c r="T25" s="255"/>
      <c r="U25" s="255"/>
      <c r="V25" s="255"/>
      <c r="W25" s="255"/>
      <c r="X25" s="255"/>
      <c r="Y25" s="255"/>
      <c r="Z25" s="255"/>
    </row>
    <row r="26" spans="1:26" ht="13.5" customHeight="1" x14ac:dyDescent="0.25">
      <c r="A26" s="255"/>
      <c r="B26" s="255"/>
      <c r="C26" s="255"/>
      <c r="D26" s="255"/>
      <c r="E26" s="255"/>
      <c r="F26" s="255"/>
      <c r="G26" s="255"/>
      <c r="H26" s="255"/>
      <c r="I26" s="255"/>
      <c r="J26" s="255"/>
      <c r="K26" s="255"/>
      <c r="L26" s="255"/>
      <c r="M26" s="255"/>
      <c r="N26" s="255"/>
      <c r="O26" s="255"/>
      <c r="P26" s="255"/>
      <c r="Q26" s="255"/>
      <c r="R26" s="255"/>
      <c r="S26" s="255"/>
      <c r="T26" s="255"/>
      <c r="U26" s="255"/>
      <c r="V26" s="255"/>
      <c r="W26" s="255"/>
      <c r="X26" s="255"/>
      <c r="Y26" s="255"/>
      <c r="Z26" s="255"/>
    </row>
    <row r="27" spans="1:26" ht="13.5" customHeight="1" x14ac:dyDescent="0.25">
      <c r="A27" s="255"/>
      <c r="B27" s="255"/>
      <c r="C27" s="255"/>
      <c r="D27" s="255"/>
      <c r="E27" s="255"/>
      <c r="F27" s="255"/>
      <c r="G27" s="255"/>
      <c r="H27" s="255"/>
      <c r="I27" s="255"/>
      <c r="J27" s="255"/>
      <c r="K27" s="255"/>
      <c r="L27" s="255"/>
      <c r="M27" s="255"/>
      <c r="N27" s="255"/>
      <c r="O27" s="255"/>
      <c r="P27" s="255"/>
      <c r="Q27" s="255"/>
      <c r="R27" s="255"/>
      <c r="S27" s="255"/>
      <c r="T27" s="255"/>
      <c r="U27" s="255"/>
      <c r="V27" s="255"/>
      <c r="W27" s="255"/>
      <c r="X27" s="255"/>
      <c r="Y27" s="255"/>
      <c r="Z27" s="255"/>
    </row>
    <row r="28" spans="1:26" ht="13.5" customHeight="1" x14ac:dyDescent="0.25">
      <c r="A28" s="255"/>
      <c r="B28" s="255"/>
      <c r="C28" s="255"/>
      <c r="D28" s="255"/>
      <c r="E28" s="255"/>
      <c r="F28" s="255"/>
      <c r="G28" s="255"/>
      <c r="H28" s="255"/>
      <c r="I28" s="255"/>
      <c r="J28" s="255"/>
      <c r="K28" s="255"/>
      <c r="L28" s="255"/>
      <c r="M28" s="255"/>
      <c r="N28" s="255"/>
      <c r="O28" s="255"/>
      <c r="P28" s="255"/>
      <c r="Q28" s="255"/>
      <c r="R28" s="255"/>
      <c r="S28" s="255"/>
      <c r="T28" s="255"/>
      <c r="U28" s="255"/>
      <c r="V28" s="255"/>
      <c r="W28" s="255"/>
      <c r="X28" s="255"/>
      <c r="Y28" s="255"/>
      <c r="Z28" s="255"/>
    </row>
    <row r="29" spans="1:26" ht="13.5" customHeight="1" x14ac:dyDescent="0.25">
      <c r="A29" s="255"/>
      <c r="B29" s="255"/>
      <c r="C29" s="255"/>
      <c r="D29" s="255"/>
      <c r="E29" s="255"/>
      <c r="F29" s="255"/>
      <c r="G29" s="255"/>
      <c r="H29" s="255"/>
      <c r="I29" s="255"/>
      <c r="J29" s="255"/>
      <c r="K29" s="255"/>
      <c r="L29" s="255"/>
      <c r="M29" s="255"/>
      <c r="N29" s="255"/>
      <c r="O29" s="255"/>
      <c r="P29" s="255"/>
      <c r="Q29" s="255"/>
      <c r="R29" s="255"/>
      <c r="S29" s="255"/>
      <c r="T29" s="255"/>
      <c r="U29" s="255"/>
      <c r="V29" s="255"/>
      <c r="W29" s="255"/>
      <c r="X29" s="255"/>
      <c r="Y29" s="255"/>
      <c r="Z29" s="255"/>
    </row>
    <row r="30" spans="1:26" ht="13.5" customHeight="1" x14ac:dyDescent="0.25">
      <c r="A30" s="255"/>
      <c r="B30" s="255"/>
      <c r="C30" s="255"/>
      <c r="D30" s="255"/>
      <c r="E30" s="255"/>
      <c r="F30" s="255"/>
      <c r="G30" s="255"/>
      <c r="H30" s="255"/>
      <c r="I30" s="255"/>
      <c r="J30" s="255"/>
      <c r="K30" s="255"/>
      <c r="L30" s="255"/>
      <c r="M30" s="255"/>
      <c r="N30" s="255"/>
      <c r="O30" s="255"/>
      <c r="P30" s="255"/>
      <c r="Q30" s="255"/>
      <c r="R30" s="255"/>
      <c r="S30" s="255"/>
      <c r="T30" s="255"/>
      <c r="U30" s="255"/>
      <c r="V30" s="255"/>
      <c r="W30" s="255"/>
      <c r="X30" s="255"/>
      <c r="Y30" s="255"/>
      <c r="Z30" s="255"/>
    </row>
    <row r="31" spans="1:26" ht="13.5" customHeight="1" x14ac:dyDescent="0.25">
      <c r="A31" s="255"/>
      <c r="B31" s="255"/>
      <c r="C31" s="255"/>
      <c r="D31" s="255"/>
      <c r="E31" s="255"/>
      <c r="F31" s="255"/>
      <c r="G31" s="255"/>
      <c r="H31" s="255"/>
      <c r="I31" s="255"/>
      <c r="J31" s="255"/>
      <c r="K31" s="255"/>
      <c r="L31" s="255"/>
      <c r="M31" s="255"/>
      <c r="N31" s="255"/>
      <c r="O31" s="255"/>
      <c r="P31" s="255"/>
      <c r="Q31" s="255"/>
      <c r="R31" s="255"/>
      <c r="S31" s="255"/>
      <c r="T31" s="255"/>
      <c r="U31" s="255"/>
      <c r="V31" s="255"/>
      <c r="W31" s="255"/>
      <c r="X31" s="255"/>
      <c r="Y31" s="255"/>
      <c r="Z31" s="255"/>
    </row>
    <row r="32" spans="1:26" ht="13.5" customHeight="1" x14ac:dyDescent="0.25">
      <c r="A32" s="255"/>
      <c r="B32" s="255"/>
      <c r="C32" s="255"/>
      <c r="D32" s="255"/>
      <c r="E32" s="255"/>
      <c r="F32" s="255"/>
      <c r="G32" s="255"/>
      <c r="H32" s="255"/>
      <c r="I32" s="255"/>
      <c r="J32" s="255"/>
      <c r="K32" s="255"/>
      <c r="L32" s="255"/>
      <c r="M32" s="255"/>
      <c r="N32" s="255"/>
      <c r="O32" s="255"/>
      <c r="P32" s="255"/>
      <c r="Q32" s="255"/>
      <c r="R32" s="255"/>
      <c r="S32" s="255"/>
      <c r="T32" s="255"/>
      <c r="U32" s="255"/>
      <c r="V32" s="255"/>
      <c r="W32" s="255"/>
      <c r="X32" s="255"/>
      <c r="Y32" s="255"/>
      <c r="Z32" s="255"/>
    </row>
    <row r="33" spans="1:26" ht="13.5" customHeight="1" x14ac:dyDescent="0.25">
      <c r="A33" s="255"/>
      <c r="B33" s="255"/>
      <c r="C33" s="255"/>
      <c r="D33" s="255"/>
      <c r="E33" s="255"/>
      <c r="F33" s="255"/>
      <c r="G33" s="255"/>
      <c r="H33" s="255"/>
      <c r="I33" s="255"/>
      <c r="J33" s="255"/>
      <c r="K33" s="255"/>
      <c r="L33" s="255"/>
      <c r="M33" s="255"/>
      <c r="N33" s="255"/>
      <c r="O33" s="255"/>
      <c r="P33" s="255"/>
      <c r="Q33" s="255"/>
      <c r="R33" s="255"/>
      <c r="S33" s="255"/>
      <c r="T33" s="255"/>
      <c r="U33" s="255"/>
      <c r="V33" s="255"/>
      <c r="W33" s="255"/>
      <c r="X33" s="255"/>
      <c r="Y33" s="255"/>
      <c r="Z33" s="255"/>
    </row>
    <row r="34" spans="1:26" ht="13.5" customHeight="1" x14ac:dyDescent="0.25">
      <c r="A34" s="255"/>
      <c r="B34" s="255"/>
      <c r="C34" s="255"/>
      <c r="D34" s="255"/>
      <c r="E34" s="255"/>
      <c r="F34" s="255"/>
      <c r="G34" s="255"/>
      <c r="H34" s="255"/>
      <c r="I34" s="255"/>
      <c r="J34" s="255"/>
      <c r="K34" s="255"/>
      <c r="L34" s="255"/>
      <c r="M34" s="255"/>
      <c r="N34" s="255"/>
      <c r="O34" s="255"/>
      <c r="P34" s="255"/>
      <c r="Q34" s="255"/>
      <c r="R34" s="255"/>
      <c r="S34" s="255"/>
      <c r="T34" s="255"/>
      <c r="U34" s="255"/>
      <c r="V34" s="255"/>
      <c r="W34" s="255"/>
      <c r="X34" s="255"/>
      <c r="Y34" s="255"/>
      <c r="Z34" s="255"/>
    </row>
    <row r="35" spans="1:26" ht="13.5" customHeight="1" x14ac:dyDescent="0.25">
      <c r="A35" s="255"/>
      <c r="B35" s="255"/>
      <c r="C35" s="255"/>
      <c r="D35" s="255"/>
      <c r="E35" s="255"/>
      <c r="F35" s="255"/>
      <c r="G35" s="255"/>
      <c r="H35" s="255"/>
      <c r="I35" s="255"/>
      <c r="J35" s="255"/>
      <c r="K35" s="255"/>
      <c r="L35" s="255"/>
      <c r="M35" s="255"/>
      <c r="N35" s="255"/>
      <c r="O35" s="255"/>
      <c r="P35" s="255"/>
      <c r="Q35" s="255"/>
      <c r="R35" s="255"/>
      <c r="S35" s="255"/>
      <c r="T35" s="255"/>
      <c r="U35" s="255"/>
      <c r="V35" s="255"/>
      <c r="W35" s="255"/>
      <c r="X35" s="255"/>
      <c r="Y35" s="255"/>
      <c r="Z35" s="255"/>
    </row>
    <row r="36" spans="1:26" ht="13.5" customHeight="1" x14ac:dyDescent="0.25">
      <c r="A36" s="255"/>
      <c r="B36" s="255"/>
      <c r="C36" s="255"/>
      <c r="D36" s="255"/>
      <c r="E36" s="255"/>
      <c r="F36" s="255"/>
      <c r="G36" s="255"/>
      <c r="H36" s="255"/>
      <c r="I36" s="255"/>
      <c r="J36" s="255"/>
      <c r="K36" s="255"/>
      <c r="L36" s="255"/>
      <c r="M36" s="255"/>
      <c r="N36" s="255"/>
      <c r="O36" s="255"/>
      <c r="P36" s="255"/>
      <c r="Q36" s="255"/>
      <c r="R36" s="255"/>
      <c r="S36" s="255"/>
      <c r="T36" s="255"/>
      <c r="U36" s="255"/>
      <c r="V36" s="255"/>
      <c r="W36" s="255"/>
      <c r="X36" s="255"/>
      <c r="Y36" s="255"/>
      <c r="Z36" s="255"/>
    </row>
    <row r="37" spans="1:26" ht="13.5" customHeight="1" x14ac:dyDescent="0.25">
      <c r="A37" s="255"/>
      <c r="B37" s="255"/>
      <c r="C37" s="255"/>
      <c r="D37" s="255"/>
      <c r="E37" s="255"/>
      <c r="F37" s="255"/>
      <c r="G37" s="255"/>
      <c r="H37" s="255"/>
      <c r="I37" s="255"/>
      <c r="J37" s="255"/>
      <c r="K37" s="255"/>
      <c r="L37" s="255"/>
      <c r="M37" s="255"/>
      <c r="N37" s="255"/>
      <c r="O37" s="255"/>
      <c r="P37" s="255"/>
      <c r="Q37" s="255"/>
      <c r="R37" s="255"/>
      <c r="S37" s="255"/>
      <c r="T37" s="255"/>
      <c r="U37" s="255"/>
      <c r="V37" s="255"/>
      <c r="W37" s="255"/>
      <c r="X37" s="255"/>
      <c r="Y37" s="255"/>
      <c r="Z37" s="255"/>
    </row>
    <row r="38" spans="1:26" ht="13.5" customHeight="1" x14ac:dyDescent="0.25">
      <c r="A38" s="255"/>
      <c r="B38" s="255"/>
      <c r="C38" s="255"/>
      <c r="D38" s="255"/>
      <c r="E38" s="255"/>
      <c r="F38" s="255"/>
      <c r="G38" s="255"/>
      <c r="H38" s="255"/>
      <c r="I38" s="255"/>
      <c r="J38" s="255"/>
      <c r="K38" s="255"/>
      <c r="L38" s="255"/>
      <c r="M38" s="255"/>
      <c r="N38" s="255"/>
      <c r="O38" s="255"/>
      <c r="P38" s="255"/>
      <c r="Q38" s="255"/>
      <c r="R38" s="255"/>
      <c r="S38" s="255"/>
      <c r="T38" s="255"/>
      <c r="U38" s="255"/>
      <c r="V38" s="255"/>
      <c r="W38" s="255"/>
      <c r="X38" s="255"/>
      <c r="Y38" s="255"/>
      <c r="Z38" s="255"/>
    </row>
    <row r="39" spans="1:26" ht="13.5" customHeight="1" x14ac:dyDescent="0.25">
      <c r="A39" s="255"/>
      <c r="B39" s="255"/>
      <c r="C39" s="255"/>
      <c r="D39" s="255"/>
      <c r="E39" s="255"/>
      <c r="F39" s="255"/>
      <c r="G39" s="255"/>
      <c r="H39" s="255"/>
      <c r="I39" s="255"/>
      <c r="J39" s="255"/>
      <c r="K39" s="255"/>
      <c r="L39" s="255"/>
      <c r="M39" s="255"/>
      <c r="N39" s="255"/>
      <c r="O39" s="255"/>
      <c r="P39" s="255"/>
      <c r="Q39" s="255"/>
      <c r="R39" s="255"/>
      <c r="S39" s="255"/>
      <c r="T39" s="255"/>
      <c r="U39" s="255"/>
      <c r="V39" s="255"/>
      <c r="W39" s="255"/>
      <c r="X39" s="255"/>
      <c r="Y39" s="255"/>
      <c r="Z39" s="255"/>
    </row>
    <row r="40" spans="1:26" ht="13.5" customHeight="1" x14ac:dyDescent="0.25">
      <c r="A40" s="255"/>
      <c r="B40" s="255"/>
      <c r="C40" s="255"/>
      <c r="D40" s="255"/>
      <c r="E40" s="255"/>
      <c r="F40" s="255"/>
      <c r="G40" s="255"/>
      <c r="H40" s="255"/>
      <c r="I40" s="255"/>
      <c r="J40" s="255"/>
      <c r="K40" s="255"/>
      <c r="L40" s="255"/>
      <c r="M40" s="255"/>
      <c r="N40" s="255"/>
      <c r="O40" s="255"/>
      <c r="P40" s="255"/>
      <c r="Q40" s="255"/>
      <c r="R40" s="255"/>
      <c r="S40" s="255"/>
      <c r="T40" s="255"/>
      <c r="U40" s="255"/>
      <c r="V40" s="255"/>
      <c r="W40" s="255"/>
      <c r="X40" s="255"/>
      <c r="Y40" s="255"/>
      <c r="Z40" s="255"/>
    </row>
    <row r="41" spans="1:26" ht="13.5" customHeight="1" x14ac:dyDescent="0.25">
      <c r="A41" s="255"/>
      <c r="B41" s="255"/>
      <c r="C41" s="255"/>
      <c r="D41" s="255"/>
      <c r="E41" s="255"/>
      <c r="F41" s="255"/>
      <c r="G41" s="255"/>
      <c r="H41" s="255"/>
      <c r="I41" s="255"/>
      <c r="J41" s="255"/>
      <c r="K41" s="255"/>
      <c r="L41" s="255"/>
      <c r="M41" s="255"/>
      <c r="N41" s="255"/>
      <c r="O41" s="255"/>
      <c r="P41" s="255"/>
      <c r="Q41" s="255"/>
      <c r="R41" s="255"/>
      <c r="S41" s="255"/>
      <c r="T41" s="255"/>
      <c r="U41" s="255"/>
      <c r="V41" s="255"/>
      <c r="W41" s="255"/>
      <c r="X41" s="255"/>
      <c r="Y41" s="255"/>
      <c r="Z41" s="255"/>
    </row>
    <row r="42" spans="1:26" ht="13.5" customHeight="1" x14ac:dyDescent="0.25">
      <c r="A42" s="255"/>
      <c r="B42" s="255"/>
      <c r="C42" s="255"/>
      <c r="D42" s="255"/>
      <c r="E42" s="255"/>
      <c r="F42" s="255"/>
      <c r="G42" s="255"/>
      <c r="H42" s="255"/>
      <c r="I42" s="255"/>
      <c r="J42" s="255"/>
      <c r="K42" s="255"/>
      <c r="L42" s="255"/>
      <c r="M42" s="255"/>
      <c r="N42" s="255"/>
      <c r="O42" s="255"/>
      <c r="P42" s="255"/>
      <c r="Q42" s="255"/>
      <c r="R42" s="255"/>
      <c r="S42" s="255"/>
      <c r="T42" s="255"/>
      <c r="U42" s="255"/>
      <c r="V42" s="255"/>
      <c r="W42" s="255"/>
      <c r="X42" s="255"/>
      <c r="Y42" s="255"/>
      <c r="Z42" s="255"/>
    </row>
    <row r="43" spans="1:26" ht="13.5" customHeight="1" x14ac:dyDescent="0.25">
      <c r="A43" s="255"/>
      <c r="B43" s="255"/>
      <c r="C43" s="255"/>
      <c r="D43" s="255"/>
      <c r="E43" s="255"/>
      <c r="F43" s="255"/>
      <c r="G43" s="255"/>
      <c r="H43" s="255"/>
      <c r="I43" s="255"/>
      <c r="J43" s="255"/>
      <c r="K43" s="255"/>
      <c r="L43" s="255"/>
      <c r="M43" s="255"/>
      <c r="N43" s="255"/>
      <c r="O43" s="255"/>
      <c r="P43" s="255"/>
      <c r="Q43" s="255"/>
      <c r="R43" s="255"/>
      <c r="S43" s="255"/>
      <c r="T43" s="255"/>
      <c r="U43" s="255"/>
      <c r="V43" s="255"/>
      <c r="W43" s="255"/>
      <c r="X43" s="255"/>
      <c r="Y43" s="255"/>
      <c r="Z43" s="255"/>
    </row>
    <row r="44" spans="1:26" ht="13.5" customHeight="1" x14ac:dyDescent="0.25">
      <c r="A44" s="255"/>
      <c r="B44" s="255"/>
      <c r="C44" s="255"/>
      <c r="D44" s="255"/>
      <c r="E44" s="255"/>
      <c r="F44" s="255"/>
      <c r="G44" s="255"/>
      <c r="H44" s="255"/>
      <c r="I44" s="255"/>
      <c r="J44" s="255"/>
      <c r="K44" s="255"/>
      <c r="L44" s="255"/>
      <c r="M44" s="255"/>
      <c r="N44" s="255"/>
      <c r="O44" s="255"/>
      <c r="P44" s="255"/>
      <c r="Q44" s="255"/>
      <c r="R44" s="255"/>
      <c r="S44" s="255"/>
      <c r="T44" s="255"/>
      <c r="U44" s="255"/>
      <c r="V44" s="255"/>
      <c r="W44" s="255"/>
      <c r="X44" s="255"/>
      <c r="Y44" s="255"/>
      <c r="Z44" s="255"/>
    </row>
    <row r="45" spans="1:26" ht="13.5" customHeight="1" x14ac:dyDescent="0.25">
      <c r="A45" s="255"/>
      <c r="B45" s="255"/>
      <c r="C45" s="255"/>
      <c r="D45" s="255"/>
      <c r="E45" s="255"/>
      <c r="F45" s="255"/>
      <c r="G45" s="255"/>
      <c r="H45" s="255"/>
      <c r="I45" s="255"/>
      <c r="J45" s="255"/>
      <c r="K45" s="255"/>
      <c r="L45" s="255"/>
      <c r="M45" s="255"/>
      <c r="N45" s="255"/>
      <c r="O45" s="255"/>
      <c r="P45" s="255"/>
      <c r="Q45" s="255"/>
      <c r="R45" s="255"/>
      <c r="S45" s="255"/>
      <c r="T45" s="255"/>
      <c r="U45" s="255"/>
      <c r="V45" s="255"/>
      <c r="W45" s="255"/>
      <c r="X45" s="255"/>
      <c r="Y45" s="255"/>
      <c r="Z45" s="255"/>
    </row>
    <row r="46" spans="1:26" ht="13.5" customHeight="1" x14ac:dyDescent="0.25">
      <c r="A46" s="255"/>
      <c r="B46" s="255"/>
      <c r="C46" s="255"/>
      <c r="D46" s="255"/>
      <c r="E46" s="255"/>
      <c r="F46" s="255"/>
      <c r="G46" s="255"/>
      <c r="H46" s="255"/>
      <c r="I46" s="255"/>
      <c r="J46" s="255"/>
      <c r="K46" s="255"/>
      <c r="L46" s="255"/>
      <c r="M46" s="255"/>
      <c r="N46" s="255"/>
      <c r="O46" s="255"/>
      <c r="P46" s="255"/>
      <c r="Q46" s="255"/>
      <c r="R46" s="255"/>
      <c r="S46" s="255"/>
      <c r="T46" s="255"/>
      <c r="U46" s="255"/>
      <c r="V46" s="255"/>
      <c r="W46" s="255"/>
      <c r="X46" s="255"/>
      <c r="Y46" s="255"/>
      <c r="Z46" s="255"/>
    </row>
    <row r="47" spans="1:26" ht="13.5" customHeight="1" x14ac:dyDescent="0.25">
      <c r="A47" s="255"/>
      <c r="B47" s="255"/>
      <c r="C47" s="255"/>
      <c r="D47" s="255"/>
      <c r="E47" s="255"/>
      <c r="F47" s="255"/>
      <c r="G47" s="255"/>
      <c r="H47" s="255"/>
      <c r="I47" s="255"/>
      <c r="J47" s="255"/>
      <c r="K47" s="255"/>
      <c r="L47" s="255"/>
      <c r="M47" s="255"/>
      <c r="N47" s="255"/>
      <c r="O47" s="255"/>
      <c r="P47" s="255"/>
      <c r="Q47" s="255"/>
      <c r="R47" s="255"/>
      <c r="S47" s="255"/>
      <c r="T47" s="255"/>
      <c r="U47" s="255"/>
      <c r="V47" s="255"/>
      <c r="W47" s="255"/>
      <c r="X47" s="255"/>
      <c r="Y47" s="255"/>
      <c r="Z47" s="255"/>
    </row>
    <row r="48" spans="1:26" ht="13.5" customHeight="1" x14ac:dyDescent="0.25">
      <c r="A48" s="255"/>
      <c r="B48" s="255"/>
      <c r="C48" s="255"/>
      <c r="D48" s="255"/>
      <c r="E48" s="255"/>
      <c r="F48" s="255"/>
      <c r="G48" s="255"/>
      <c r="H48" s="255"/>
      <c r="I48" s="255"/>
      <c r="J48" s="255"/>
      <c r="K48" s="255"/>
      <c r="L48" s="255"/>
      <c r="M48" s="255"/>
      <c r="N48" s="255"/>
      <c r="O48" s="255"/>
      <c r="P48" s="255"/>
      <c r="Q48" s="255"/>
      <c r="R48" s="255"/>
      <c r="S48" s="255"/>
      <c r="T48" s="255"/>
      <c r="U48" s="255"/>
      <c r="V48" s="255"/>
      <c r="W48" s="255"/>
      <c r="X48" s="255"/>
      <c r="Y48" s="255"/>
      <c r="Z48" s="255"/>
    </row>
    <row r="49" spans="1:26" ht="13.5" customHeight="1" x14ac:dyDescent="0.25">
      <c r="A49" s="255"/>
      <c r="B49" s="255"/>
      <c r="C49" s="255"/>
      <c r="D49" s="255"/>
      <c r="E49" s="255"/>
      <c r="F49" s="255"/>
      <c r="G49" s="255"/>
      <c r="H49" s="255"/>
      <c r="I49" s="255"/>
      <c r="J49" s="255"/>
      <c r="K49" s="255"/>
      <c r="L49" s="255"/>
      <c r="M49" s="255"/>
      <c r="N49" s="255"/>
      <c r="O49" s="255"/>
      <c r="P49" s="255"/>
      <c r="Q49" s="255"/>
      <c r="R49" s="255"/>
      <c r="S49" s="255"/>
      <c r="T49" s="255"/>
      <c r="U49" s="255"/>
      <c r="V49" s="255"/>
      <c r="W49" s="255"/>
      <c r="X49" s="255"/>
      <c r="Y49" s="255"/>
      <c r="Z49" s="255"/>
    </row>
    <row r="50" spans="1:26" ht="13.5" customHeight="1" x14ac:dyDescent="0.25">
      <c r="A50" s="255"/>
      <c r="B50" s="255"/>
      <c r="C50" s="255"/>
      <c r="D50" s="255"/>
      <c r="E50" s="255"/>
      <c r="F50" s="255"/>
      <c r="G50" s="255"/>
      <c r="H50" s="255"/>
      <c r="I50" s="255"/>
      <c r="J50" s="255"/>
      <c r="K50" s="255"/>
      <c r="L50" s="255"/>
      <c r="M50" s="255"/>
      <c r="N50" s="255"/>
      <c r="O50" s="255"/>
      <c r="P50" s="255"/>
      <c r="Q50" s="255"/>
      <c r="R50" s="255"/>
      <c r="S50" s="255"/>
      <c r="T50" s="255"/>
      <c r="U50" s="255"/>
      <c r="V50" s="255"/>
      <c r="W50" s="255"/>
      <c r="X50" s="255"/>
      <c r="Y50" s="255"/>
      <c r="Z50" s="255"/>
    </row>
    <row r="51" spans="1:26" ht="13.5" customHeight="1" x14ac:dyDescent="0.25">
      <c r="A51" s="255"/>
      <c r="B51" s="255"/>
      <c r="C51" s="255"/>
      <c r="D51" s="255"/>
      <c r="E51" s="255"/>
      <c r="F51" s="255"/>
      <c r="G51" s="255"/>
      <c r="H51" s="255"/>
      <c r="I51" s="255"/>
      <c r="J51" s="255"/>
      <c r="K51" s="255"/>
      <c r="L51" s="255"/>
      <c r="M51" s="255"/>
      <c r="N51" s="255"/>
      <c r="O51" s="255"/>
      <c r="P51" s="255"/>
      <c r="Q51" s="255"/>
      <c r="R51" s="255"/>
      <c r="S51" s="255"/>
      <c r="T51" s="255"/>
      <c r="U51" s="255"/>
      <c r="V51" s="255"/>
      <c r="W51" s="255"/>
      <c r="X51" s="255"/>
      <c r="Y51" s="255"/>
      <c r="Z51" s="255"/>
    </row>
    <row r="52" spans="1:26" ht="13.5" customHeight="1" x14ac:dyDescent="0.25">
      <c r="A52" s="255"/>
      <c r="B52" s="255"/>
      <c r="C52" s="255"/>
      <c r="D52" s="255"/>
      <c r="E52" s="255"/>
      <c r="F52" s="255"/>
      <c r="G52" s="255"/>
      <c r="H52" s="255"/>
      <c r="I52" s="255"/>
      <c r="J52" s="255"/>
      <c r="K52" s="255"/>
      <c r="L52" s="255"/>
      <c r="M52" s="255"/>
      <c r="N52" s="255"/>
      <c r="O52" s="255"/>
      <c r="P52" s="255"/>
      <c r="Q52" s="255"/>
      <c r="R52" s="255"/>
      <c r="S52" s="255"/>
      <c r="T52" s="255"/>
      <c r="U52" s="255"/>
      <c r="V52" s="255"/>
      <c r="W52" s="255"/>
      <c r="X52" s="255"/>
      <c r="Y52" s="255"/>
      <c r="Z52" s="255"/>
    </row>
    <row r="53" spans="1:26" ht="13.5" customHeight="1" x14ac:dyDescent="0.25">
      <c r="A53" s="255"/>
      <c r="B53" s="255"/>
      <c r="C53" s="255"/>
      <c r="D53" s="255"/>
      <c r="E53" s="255"/>
      <c r="F53" s="255"/>
      <c r="G53" s="255"/>
      <c r="H53" s="255"/>
      <c r="I53" s="255"/>
      <c r="J53" s="255"/>
      <c r="K53" s="255"/>
      <c r="L53" s="255"/>
      <c r="M53" s="255"/>
      <c r="N53" s="255"/>
      <c r="O53" s="255"/>
      <c r="P53" s="255"/>
      <c r="Q53" s="255"/>
      <c r="R53" s="255"/>
      <c r="S53" s="255"/>
      <c r="T53" s="255"/>
      <c r="U53" s="255"/>
      <c r="V53" s="255"/>
      <c r="W53" s="255"/>
      <c r="X53" s="255"/>
      <c r="Y53" s="255"/>
      <c r="Z53" s="255"/>
    </row>
    <row r="54" spans="1:26" ht="13.5" customHeight="1" x14ac:dyDescent="0.25">
      <c r="A54" s="255"/>
      <c r="B54" s="255"/>
      <c r="C54" s="255"/>
      <c r="D54" s="255"/>
      <c r="E54" s="255"/>
      <c r="F54" s="255"/>
      <c r="G54" s="255"/>
      <c r="H54" s="255"/>
      <c r="I54" s="255"/>
      <c r="J54" s="255"/>
      <c r="K54" s="255"/>
      <c r="L54" s="255"/>
      <c r="M54" s="255"/>
      <c r="N54" s="255"/>
      <c r="O54" s="255"/>
      <c r="P54" s="255"/>
      <c r="Q54" s="255"/>
      <c r="R54" s="255"/>
      <c r="S54" s="255"/>
      <c r="T54" s="255"/>
      <c r="U54" s="255"/>
      <c r="V54" s="255"/>
      <c r="W54" s="255"/>
      <c r="X54" s="255"/>
      <c r="Y54" s="255"/>
      <c r="Z54" s="255"/>
    </row>
    <row r="55" spans="1:26" ht="13.5" customHeight="1" x14ac:dyDescent="0.25">
      <c r="A55" s="255"/>
      <c r="B55" s="255"/>
      <c r="C55" s="255"/>
      <c r="D55" s="255"/>
      <c r="E55" s="255"/>
      <c r="F55" s="255"/>
      <c r="G55" s="255"/>
      <c r="H55" s="255"/>
      <c r="I55" s="255"/>
      <c r="J55" s="255"/>
      <c r="K55" s="255"/>
      <c r="L55" s="255"/>
      <c r="M55" s="255"/>
      <c r="N55" s="255"/>
      <c r="O55" s="255"/>
      <c r="P55" s="255"/>
      <c r="Q55" s="255"/>
      <c r="R55" s="255"/>
      <c r="S55" s="255"/>
      <c r="T55" s="255"/>
      <c r="U55" s="255"/>
      <c r="V55" s="255"/>
      <c r="W55" s="255"/>
      <c r="X55" s="255"/>
      <c r="Y55" s="255"/>
      <c r="Z55" s="255"/>
    </row>
    <row r="56" spans="1:26" ht="13.5" customHeight="1" x14ac:dyDescent="0.25">
      <c r="A56" s="255"/>
      <c r="B56" s="255"/>
      <c r="C56" s="255"/>
      <c r="D56" s="255"/>
      <c r="E56" s="255"/>
      <c r="F56" s="255"/>
      <c r="G56" s="255"/>
      <c r="H56" s="255"/>
      <c r="I56" s="255"/>
      <c r="J56" s="255"/>
      <c r="K56" s="255"/>
      <c r="L56" s="255"/>
      <c r="M56" s="255"/>
      <c r="N56" s="255"/>
      <c r="O56" s="255"/>
      <c r="P56" s="255"/>
      <c r="Q56" s="255"/>
      <c r="R56" s="255"/>
      <c r="S56" s="255"/>
      <c r="T56" s="255"/>
      <c r="U56" s="255"/>
      <c r="V56" s="255"/>
      <c r="W56" s="255"/>
      <c r="X56" s="255"/>
      <c r="Y56" s="255"/>
      <c r="Z56" s="255"/>
    </row>
    <row r="57" spans="1:26" ht="13.5" customHeight="1" x14ac:dyDescent="0.25">
      <c r="A57" s="255"/>
      <c r="B57" s="255"/>
      <c r="C57" s="255"/>
      <c r="D57" s="255"/>
      <c r="E57" s="255"/>
      <c r="F57" s="255"/>
      <c r="G57" s="255"/>
      <c r="H57" s="255"/>
      <c r="I57" s="255"/>
      <c r="J57" s="255"/>
      <c r="K57" s="255"/>
      <c r="L57" s="255"/>
      <c r="M57" s="255"/>
      <c r="N57" s="255"/>
      <c r="O57" s="255"/>
      <c r="P57" s="255"/>
      <c r="Q57" s="255"/>
      <c r="R57" s="255"/>
      <c r="S57" s="255"/>
      <c r="T57" s="255"/>
      <c r="U57" s="255"/>
      <c r="V57" s="255"/>
      <c r="W57" s="255"/>
      <c r="X57" s="255"/>
      <c r="Y57" s="255"/>
      <c r="Z57" s="255"/>
    </row>
    <row r="58" spans="1:26" ht="13.5" customHeight="1" x14ac:dyDescent="0.25">
      <c r="A58" s="255"/>
      <c r="B58" s="255"/>
      <c r="C58" s="255"/>
      <c r="D58" s="255"/>
      <c r="E58" s="255"/>
      <c r="F58" s="255"/>
      <c r="G58" s="255"/>
      <c r="H58" s="255"/>
      <c r="I58" s="255"/>
      <c r="J58" s="255"/>
      <c r="K58" s="255"/>
      <c r="L58" s="255"/>
      <c r="M58" s="255"/>
      <c r="N58" s="255"/>
      <c r="O58" s="255"/>
      <c r="P58" s="255"/>
      <c r="Q58" s="255"/>
      <c r="R58" s="255"/>
      <c r="S58" s="255"/>
      <c r="T58" s="255"/>
      <c r="U58" s="255"/>
      <c r="V58" s="255"/>
      <c r="W58" s="255"/>
      <c r="X58" s="255"/>
      <c r="Y58" s="255"/>
      <c r="Z58" s="255"/>
    </row>
    <row r="59" spans="1:26" ht="13.5" customHeight="1" x14ac:dyDescent="0.25">
      <c r="A59" s="255"/>
      <c r="B59" s="255"/>
      <c r="C59" s="255"/>
      <c r="D59" s="255"/>
      <c r="E59" s="255"/>
      <c r="F59" s="255"/>
      <c r="G59" s="255"/>
      <c r="H59" s="255"/>
      <c r="I59" s="255"/>
      <c r="J59" s="255"/>
      <c r="K59" s="255"/>
      <c r="L59" s="255"/>
      <c r="M59" s="255"/>
      <c r="N59" s="255"/>
      <c r="O59" s="255"/>
      <c r="P59" s="255"/>
      <c r="Q59" s="255"/>
      <c r="R59" s="255"/>
      <c r="S59" s="255"/>
      <c r="T59" s="255"/>
      <c r="U59" s="255"/>
      <c r="V59" s="255"/>
      <c r="W59" s="255"/>
      <c r="X59" s="255"/>
      <c r="Y59" s="255"/>
      <c r="Z59" s="255"/>
    </row>
    <row r="60" spans="1:26" ht="13.5" customHeight="1" x14ac:dyDescent="0.25">
      <c r="A60" s="255"/>
      <c r="B60" s="255"/>
      <c r="C60" s="255"/>
      <c r="D60" s="255"/>
      <c r="E60" s="255"/>
      <c r="F60" s="255"/>
      <c r="G60" s="255"/>
      <c r="H60" s="255"/>
      <c r="I60" s="255"/>
      <c r="J60" s="255"/>
      <c r="K60" s="255"/>
      <c r="L60" s="255"/>
      <c r="M60" s="255"/>
      <c r="N60" s="255"/>
      <c r="O60" s="255"/>
      <c r="P60" s="255"/>
      <c r="Q60" s="255"/>
      <c r="R60" s="255"/>
      <c r="S60" s="255"/>
      <c r="T60" s="255"/>
      <c r="U60" s="255"/>
      <c r="V60" s="255"/>
      <c r="W60" s="255"/>
      <c r="X60" s="255"/>
      <c r="Y60" s="255"/>
      <c r="Z60" s="255"/>
    </row>
    <row r="61" spans="1:26" ht="13.5" customHeight="1" x14ac:dyDescent="0.25">
      <c r="A61" s="255"/>
      <c r="B61" s="255"/>
      <c r="C61" s="255"/>
      <c r="D61" s="255"/>
      <c r="E61" s="255"/>
      <c r="F61" s="255"/>
      <c r="G61" s="255"/>
      <c r="H61" s="255"/>
      <c r="I61" s="255"/>
      <c r="J61" s="255"/>
      <c r="K61" s="255"/>
      <c r="L61" s="255"/>
      <c r="M61" s="255"/>
      <c r="N61" s="255"/>
      <c r="O61" s="255"/>
      <c r="P61" s="255"/>
      <c r="Q61" s="255"/>
      <c r="R61" s="255"/>
      <c r="S61" s="255"/>
      <c r="T61" s="255"/>
      <c r="U61" s="255"/>
      <c r="V61" s="255"/>
      <c r="W61" s="255"/>
      <c r="X61" s="255"/>
      <c r="Y61" s="255"/>
      <c r="Z61" s="255"/>
    </row>
    <row r="62" spans="1:26" ht="13.5" customHeight="1" x14ac:dyDescent="0.25">
      <c r="A62" s="255"/>
      <c r="B62" s="255"/>
      <c r="C62" s="255"/>
      <c r="D62" s="255"/>
      <c r="E62" s="255"/>
      <c r="F62" s="255"/>
      <c r="G62" s="255"/>
      <c r="H62" s="255"/>
      <c r="I62" s="255"/>
      <c r="J62" s="255"/>
      <c r="K62" s="255"/>
      <c r="L62" s="255"/>
      <c r="M62" s="255"/>
      <c r="N62" s="255"/>
      <c r="O62" s="255"/>
      <c r="P62" s="255"/>
      <c r="Q62" s="255"/>
      <c r="R62" s="255"/>
      <c r="S62" s="255"/>
      <c r="T62" s="255"/>
      <c r="U62" s="255"/>
      <c r="V62" s="255"/>
      <c r="W62" s="255"/>
      <c r="X62" s="255"/>
      <c r="Y62" s="255"/>
      <c r="Z62" s="255"/>
    </row>
    <row r="63" spans="1:26" ht="13.5" customHeight="1" x14ac:dyDescent="0.25">
      <c r="A63" s="255"/>
      <c r="B63" s="255"/>
      <c r="C63" s="255"/>
      <c r="D63" s="255"/>
      <c r="E63" s="255"/>
      <c r="F63" s="255"/>
      <c r="G63" s="255"/>
      <c r="H63" s="255"/>
      <c r="I63" s="255"/>
      <c r="J63" s="255"/>
      <c r="K63" s="255"/>
      <c r="L63" s="255"/>
      <c r="M63" s="255"/>
      <c r="N63" s="255"/>
      <c r="O63" s="255"/>
      <c r="P63" s="255"/>
      <c r="Q63" s="255"/>
      <c r="R63" s="255"/>
      <c r="S63" s="255"/>
      <c r="T63" s="255"/>
      <c r="U63" s="255"/>
      <c r="V63" s="255"/>
      <c r="W63" s="255"/>
      <c r="X63" s="255"/>
      <c r="Y63" s="255"/>
      <c r="Z63" s="255"/>
    </row>
    <row r="64" spans="1:26" ht="13.5" customHeight="1" x14ac:dyDescent="0.25">
      <c r="A64" s="255"/>
      <c r="B64" s="255"/>
      <c r="C64" s="255"/>
      <c r="D64" s="255"/>
      <c r="E64" s="255"/>
      <c r="F64" s="255"/>
      <c r="G64" s="255"/>
      <c r="H64" s="255"/>
      <c r="I64" s="255"/>
      <c r="J64" s="255"/>
      <c r="K64" s="255"/>
      <c r="L64" s="255"/>
      <c r="M64" s="255"/>
      <c r="N64" s="255"/>
      <c r="O64" s="255"/>
      <c r="P64" s="255"/>
      <c r="Q64" s="255"/>
      <c r="R64" s="255"/>
      <c r="S64" s="255"/>
      <c r="T64" s="255"/>
      <c r="U64" s="255"/>
      <c r="V64" s="255"/>
      <c r="W64" s="255"/>
      <c r="X64" s="255"/>
      <c r="Y64" s="255"/>
      <c r="Z64" s="255"/>
    </row>
    <row r="65" spans="1:26" ht="13.5" customHeight="1" x14ac:dyDescent="0.25">
      <c r="A65" s="255"/>
      <c r="B65" s="255"/>
      <c r="C65" s="255"/>
      <c r="D65" s="255"/>
      <c r="E65" s="255"/>
      <c r="F65" s="255"/>
      <c r="G65" s="255"/>
      <c r="H65" s="255"/>
      <c r="I65" s="255"/>
      <c r="J65" s="255"/>
      <c r="K65" s="255"/>
      <c r="L65" s="255"/>
      <c r="M65" s="255"/>
      <c r="N65" s="255"/>
      <c r="O65" s="255"/>
      <c r="P65" s="255"/>
      <c r="Q65" s="255"/>
      <c r="R65" s="255"/>
      <c r="S65" s="255"/>
      <c r="T65" s="255"/>
      <c r="U65" s="255"/>
      <c r="V65" s="255"/>
      <c r="W65" s="255"/>
      <c r="X65" s="255"/>
      <c r="Y65" s="255"/>
      <c r="Z65" s="255"/>
    </row>
    <row r="66" spans="1:26" ht="13.5" customHeight="1" x14ac:dyDescent="0.25">
      <c r="A66" s="255"/>
      <c r="B66" s="255"/>
      <c r="C66" s="255"/>
      <c r="D66" s="255"/>
      <c r="E66" s="255"/>
      <c r="F66" s="255"/>
      <c r="G66" s="255"/>
      <c r="H66" s="255"/>
      <c r="I66" s="255"/>
      <c r="J66" s="255"/>
      <c r="K66" s="255"/>
      <c r="L66" s="255"/>
      <c r="M66" s="255"/>
      <c r="N66" s="255"/>
      <c r="O66" s="255"/>
      <c r="P66" s="255"/>
      <c r="Q66" s="255"/>
      <c r="R66" s="255"/>
      <c r="S66" s="255"/>
      <c r="T66" s="255"/>
      <c r="U66" s="255"/>
      <c r="V66" s="255"/>
      <c r="W66" s="255"/>
      <c r="X66" s="255"/>
      <c r="Y66" s="255"/>
      <c r="Z66" s="255"/>
    </row>
    <row r="67" spans="1:26" ht="13.5" customHeight="1" x14ac:dyDescent="0.25">
      <c r="A67" s="255"/>
      <c r="B67" s="255"/>
      <c r="C67" s="255"/>
      <c r="D67" s="255"/>
      <c r="E67" s="255"/>
      <c r="F67" s="255"/>
      <c r="G67" s="255"/>
      <c r="H67" s="255"/>
      <c r="I67" s="255"/>
      <c r="J67" s="255"/>
      <c r="K67" s="255"/>
      <c r="L67" s="255"/>
      <c r="M67" s="255"/>
      <c r="N67" s="255"/>
      <c r="O67" s="255"/>
      <c r="P67" s="255"/>
      <c r="Q67" s="255"/>
      <c r="R67" s="255"/>
      <c r="S67" s="255"/>
      <c r="T67" s="255"/>
      <c r="U67" s="255"/>
      <c r="V67" s="255"/>
      <c r="W67" s="255"/>
      <c r="X67" s="255"/>
      <c r="Y67" s="255"/>
      <c r="Z67" s="255"/>
    </row>
    <row r="68" spans="1:26" ht="13.5" customHeight="1" x14ac:dyDescent="0.25">
      <c r="A68" s="255"/>
      <c r="B68" s="255"/>
      <c r="C68" s="255"/>
      <c r="D68" s="255"/>
      <c r="E68" s="255"/>
      <c r="F68" s="255"/>
      <c r="G68" s="255"/>
      <c r="H68" s="255"/>
      <c r="I68" s="255"/>
      <c r="J68" s="255"/>
      <c r="K68" s="255"/>
      <c r="L68" s="255"/>
      <c r="M68" s="255"/>
      <c r="N68" s="255"/>
      <c r="O68" s="255"/>
      <c r="P68" s="255"/>
      <c r="Q68" s="255"/>
      <c r="R68" s="255"/>
      <c r="S68" s="255"/>
      <c r="T68" s="255"/>
      <c r="U68" s="255"/>
      <c r="V68" s="255"/>
      <c r="W68" s="255"/>
      <c r="X68" s="255"/>
      <c r="Y68" s="255"/>
      <c r="Z68" s="255"/>
    </row>
    <row r="69" spans="1:26" ht="13.5" customHeight="1" x14ac:dyDescent="0.25">
      <c r="A69" s="255"/>
      <c r="B69" s="255"/>
      <c r="C69" s="255"/>
      <c r="D69" s="255"/>
      <c r="E69" s="255"/>
      <c r="F69" s="255"/>
      <c r="G69" s="255"/>
      <c r="H69" s="255"/>
      <c r="I69" s="255"/>
      <c r="J69" s="255"/>
      <c r="K69" s="255"/>
      <c r="L69" s="255"/>
      <c r="M69" s="255"/>
      <c r="N69" s="255"/>
      <c r="O69" s="255"/>
      <c r="P69" s="255"/>
      <c r="Q69" s="255"/>
      <c r="R69" s="255"/>
      <c r="S69" s="255"/>
      <c r="T69" s="255"/>
      <c r="U69" s="255"/>
      <c r="V69" s="255"/>
      <c r="W69" s="255"/>
      <c r="X69" s="255"/>
      <c r="Y69" s="255"/>
      <c r="Z69" s="255"/>
    </row>
    <row r="70" spans="1:26" ht="13.5" customHeight="1" x14ac:dyDescent="0.25">
      <c r="A70" s="255"/>
      <c r="B70" s="255"/>
      <c r="C70" s="255"/>
      <c r="D70" s="255"/>
      <c r="E70" s="255"/>
      <c r="F70" s="255"/>
      <c r="G70" s="255"/>
      <c r="H70" s="255"/>
      <c r="I70" s="255"/>
      <c r="J70" s="255"/>
      <c r="K70" s="255"/>
      <c r="L70" s="255"/>
      <c r="M70" s="255"/>
      <c r="N70" s="255"/>
      <c r="O70" s="255"/>
      <c r="P70" s="255"/>
      <c r="Q70" s="255"/>
      <c r="R70" s="255"/>
      <c r="S70" s="255"/>
      <c r="T70" s="255"/>
      <c r="U70" s="255"/>
      <c r="V70" s="255"/>
      <c r="W70" s="255"/>
      <c r="X70" s="255"/>
      <c r="Y70" s="255"/>
      <c r="Z70" s="255"/>
    </row>
    <row r="71" spans="1:26" ht="13.5" customHeight="1" x14ac:dyDescent="0.25">
      <c r="A71" s="255"/>
      <c r="B71" s="255"/>
      <c r="C71" s="255"/>
      <c r="D71" s="255"/>
      <c r="E71" s="255"/>
      <c r="F71" s="255"/>
      <c r="G71" s="255"/>
      <c r="H71" s="255"/>
      <c r="I71" s="255"/>
      <c r="J71" s="255"/>
      <c r="K71" s="255"/>
      <c r="L71" s="255"/>
      <c r="M71" s="255"/>
      <c r="N71" s="255"/>
      <c r="O71" s="255"/>
      <c r="P71" s="255"/>
      <c r="Q71" s="255"/>
      <c r="R71" s="255"/>
      <c r="S71" s="255"/>
      <c r="T71" s="255"/>
      <c r="U71" s="255"/>
      <c r="V71" s="255"/>
      <c r="W71" s="255"/>
      <c r="X71" s="255"/>
      <c r="Y71" s="255"/>
      <c r="Z71" s="255"/>
    </row>
    <row r="72" spans="1:26" ht="13.5" customHeight="1" x14ac:dyDescent="0.25">
      <c r="A72" s="255"/>
      <c r="B72" s="255"/>
      <c r="C72" s="255"/>
      <c r="D72" s="255"/>
      <c r="E72" s="255"/>
      <c r="F72" s="255"/>
      <c r="G72" s="255"/>
      <c r="H72" s="255"/>
      <c r="I72" s="255"/>
      <c r="J72" s="255"/>
      <c r="K72" s="255"/>
      <c r="L72" s="255"/>
      <c r="M72" s="255"/>
      <c r="N72" s="255"/>
      <c r="O72" s="255"/>
      <c r="P72" s="255"/>
      <c r="Q72" s="255"/>
      <c r="R72" s="255"/>
      <c r="S72" s="255"/>
      <c r="T72" s="255"/>
      <c r="U72" s="255"/>
      <c r="V72" s="255"/>
      <c r="W72" s="255"/>
      <c r="X72" s="255"/>
      <c r="Y72" s="255"/>
      <c r="Z72" s="255"/>
    </row>
    <row r="73" spans="1:26" ht="13.5" customHeight="1" x14ac:dyDescent="0.25">
      <c r="A73" s="255"/>
      <c r="B73" s="255"/>
      <c r="C73" s="255"/>
      <c r="D73" s="255"/>
      <c r="E73" s="255"/>
      <c r="F73" s="255"/>
      <c r="G73" s="255"/>
      <c r="H73" s="255"/>
      <c r="I73" s="255"/>
      <c r="J73" s="255"/>
      <c r="K73" s="255"/>
      <c r="L73" s="255"/>
      <c r="M73" s="255"/>
      <c r="N73" s="255"/>
      <c r="O73" s="255"/>
      <c r="P73" s="255"/>
      <c r="Q73" s="255"/>
      <c r="R73" s="255"/>
      <c r="S73" s="255"/>
      <c r="T73" s="255"/>
      <c r="U73" s="255"/>
      <c r="V73" s="255"/>
      <c r="W73" s="255"/>
      <c r="X73" s="255"/>
      <c r="Y73" s="255"/>
      <c r="Z73" s="255"/>
    </row>
    <row r="74" spans="1:26" ht="13.5" customHeight="1" x14ac:dyDescent="0.25">
      <c r="A74" s="255"/>
      <c r="B74" s="255"/>
      <c r="C74" s="255"/>
      <c r="D74" s="255"/>
      <c r="E74" s="255"/>
      <c r="F74" s="255"/>
      <c r="G74" s="255"/>
      <c r="H74" s="255"/>
      <c r="I74" s="255"/>
      <c r="J74" s="255"/>
      <c r="K74" s="255"/>
      <c r="L74" s="255"/>
      <c r="M74" s="255"/>
      <c r="N74" s="255"/>
      <c r="O74" s="255"/>
      <c r="P74" s="255"/>
      <c r="Q74" s="255"/>
      <c r="R74" s="255"/>
      <c r="S74" s="255"/>
      <c r="T74" s="255"/>
      <c r="U74" s="255"/>
      <c r="V74" s="255"/>
      <c r="W74" s="255"/>
      <c r="X74" s="255"/>
      <c r="Y74" s="255"/>
      <c r="Z74" s="255"/>
    </row>
    <row r="75" spans="1:26" ht="13.5" customHeight="1" x14ac:dyDescent="0.25">
      <c r="A75" s="255"/>
      <c r="B75" s="255"/>
      <c r="C75" s="255"/>
      <c r="D75" s="255"/>
      <c r="E75" s="255"/>
      <c r="F75" s="255"/>
      <c r="G75" s="255"/>
      <c r="H75" s="255"/>
      <c r="I75" s="255"/>
      <c r="J75" s="255"/>
      <c r="K75" s="255"/>
      <c r="L75" s="255"/>
      <c r="M75" s="255"/>
      <c r="N75" s="255"/>
      <c r="O75" s="255"/>
      <c r="P75" s="255"/>
      <c r="Q75" s="255"/>
      <c r="R75" s="255"/>
      <c r="S75" s="255"/>
      <c r="T75" s="255"/>
      <c r="U75" s="255"/>
      <c r="V75" s="255"/>
      <c r="W75" s="255"/>
      <c r="X75" s="255"/>
      <c r="Y75" s="255"/>
      <c r="Z75" s="255"/>
    </row>
    <row r="76" spans="1:26" ht="13.5" customHeight="1" x14ac:dyDescent="0.25">
      <c r="A76" s="255"/>
      <c r="B76" s="255"/>
      <c r="C76" s="255"/>
      <c r="D76" s="255"/>
      <c r="E76" s="255"/>
      <c r="F76" s="255"/>
      <c r="G76" s="255"/>
      <c r="H76" s="255"/>
      <c r="I76" s="255"/>
      <c r="J76" s="255"/>
      <c r="K76" s="255"/>
      <c r="L76" s="255"/>
      <c r="M76" s="255"/>
      <c r="N76" s="255"/>
      <c r="O76" s="255"/>
      <c r="P76" s="255"/>
      <c r="Q76" s="255"/>
      <c r="R76" s="255"/>
      <c r="S76" s="255"/>
      <c r="T76" s="255"/>
      <c r="U76" s="255"/>
      <c r="V76" s="255"/>
      <c r="W76" s="255"/>
      <c r="X76" s="255"/>
      <c r="Y76" s="255"/>
      <c r="Z76" s="255"/>
    </row>
    <row r="77" spans="1:26" ht="13.5" customHeight="1" x14ac:dyDescent="0.25">
      <c r="A77" s="255"/>
      <c r="B77" s="255"/>
      <c r="C77" s="255"/>
      <c r="D77" s="255"/>
      <c r="E77" s="255"/>
      <c r="F77" s="255"/>
      <c r="G77" s="255"/>
      <c r="H77" s="255"/>
      <c r="I77" s="255"/>
      <c r="J77" s="255"/>
      <c r="K77" s="255"/>
      <c r="L77" s="255"/>
      <c r="M77" s="255"/>
      <c r="N77" s="255"/>
      <c r="O77" s="255"/>
      <c r="P77" s="255"/>
      <c r="Q77" s="255"/>
      <c r="R77" s="255"/>
      <c r="S77" s="255"/>
      <c r="T77" s="255"/>
      <c r="U77" s="255"/>
      <c r="V77" s="255"/>
      <c r="W77" s="255"/>
      <c r="X77" s="255"/>
      <c r="Y77" s="255"/>
      <c r="Z77" s="255"/>
    </row>
    <row r="78" spans="1:26" ht="13.5" customHeight="1" x14ac:dyDescent="0.25">
      <c r="A78" s="255"/>
      <c r="B78" s="255"/>
      <c r="C78" s="255"/>
      <c r="D78" s="255"/>
      <c r="E78" s="255"/>
      <c r="F78" s="255"/>
      <c r="G78" s="255"/>
      <c r="H78" s="255"/>
      <c r="I78" s="255"/>
      <c r="J78" s="255"/>
      <c r="K78" s="255"/>
      <c r="L78" s="255"/>
      <c r="M78" s="255"/>
      <c r="N78" s="255"/>
      <c r="O78" s="255"/>
      <c r="P78" s="255"/>
      <c r="Q78" s="255"/>
      <c r="R78" s="255"/>
      <c r="S78" s="255"/>
      <c r="T78" s="255"/>
      <c r="U78" s="255"/>
      <c r="V78" s="255"/>
      <c r="W78" s="255"/>
      <c r="X78" s="255"/>
      <c r="Y78" s="255"/>
      <c r="Z78" s="255"/>
    </row>
    <row r="79" spans="1:26" ht="13.5" customHeight="1" x14ac:dyDescent="0.25">
      <c r="A79" s="255"/>
      <c r="B79" s="255"/>
      <c r="C79" s="255"/>
      <c r="D79" s="255"/>
      <c r="E79" s="255"/>
      <c r="F79" s="255"/>
      <c r="G79" s="255"/>
      <c r="H79" s="255"/>
      <c r="I79" s="255"/>
      <c r="J79" s="255"/>
      <c r="K79" s="255"/>
      <c r="L79" s="255"/>
      <c r="M79" s="255"/>
      <c r="N79" s="255"/>
      <c r="O79" s="255"/>
      <c r="P79" s="255"/>
      <c r="Q79" s="255"/>
      <c r="R79" s="255"/>
      <c r="S79" s="255"/>
      <c r="T79" s="255"/>
      <c r="U79" s="255"/>
      <c r="V79" s="255"/>
      <c r="W79" s="255"/>
      <c r="X79" s="255"/>
      <c r="Y79" s="255"/>
      <c r="Z79" s="255"/>
    </row>
    <row r="80" spans="1:26" ht="13.5" customHeight="1" x14ac:dyDescent="0.25">
      <c r="A80" s="255"/>
      <c r="B80" s="255"/>
      <c r="C80" s="255"/>
      <c r="D80" s="255"/>
      <c r="E80" s="255"/>
      <c r="F80" s="255"/>
      <c r="G80" s="255"/>
      <c r="H80" s="255"/>
      <c r="I80" s="255"/>
      <c r="J80" s="255"/>
      <c r="K80" s="255"/>
      <c r="L80" s="255"/>
      <c r="M80" s="255"/>
      <c r="N80" s="255"/>
      <c r="O80" s="255"/>
      <c r="P80" s="255"/>
      <c r="Q80" s="255"/>
      <c r="R80" s="255"/>
      <c r="S80" s="255"/>
      <c r="T80" s="255"/>
      <c r="U80" s="255"/>
      <c r="V80" s="255"/>
      <c r="W80" s="255"/>
      <c r="X80" s="255"/>
      <c r="Y80" s="255"/>
      <c r="Z80" s="255"/>
    </row>
    <row r="81" spans="1:26" ht="13.5" customHeight="1" x14ac:dyDescent="0.25">
      <c r="A81" s="255"/>
      <c r="B81" s="255"/>
      <c r="C81" s="255"/>
      <c r="D81" s="255"/>
      <c r="E81" s="255"/>
      <c r="F81" s="255"/>
      <c r="G81" s="255"/>
      <c r="H81" s="255"/>
      <c r="I81" s="255"/>
      <c r="J81" s="255"/>
      <c r="K81" s="255"/>
      <c r="L81" s="255"/>
      <c r="M81" s="255"/>
      <c r="N81" s="255"/>
      <c r="O81" s="255"/>
      <c r="P81" s="255"/>
      <c r="Q81" s="255"/>
      <c r="R81" s="255"/>
      <c r="S81" s="255"/>
      <c r="T81" s="255"/>
      <c r="U81" s="255"/>
      <c r="V81" s="255"/>
      <c r="W81" s="255"/>
      <c r="X81" s="255"/>
      <c r="Y81" s="255"/>
      <c r="Z81" s="255"/>
    </row>
    <row r="82" spans="1:26" ht="13.5" customHeight="1" x14ac:dyDescent="0.25">
      <c r="A82" s="255"/>
      <c r="B82" s="255"/>
      <c r="C82" s="255"/>
      <c r="D82" s="255"/>
      <c r="E82" s="255"/>
      <c r="F82" s="255"/>
      <c r="G82" s="255"/>
      <c r="H82" s="255"/>
      <c r="I82" s="255"/>
      <c r="J82" s="255"/>
      <c r="K82" s="255"/>
      <c r="L82" s="255"/>
      <c r="M82" s="255"/>
      <c r="N82" s="255"/>
      <c r="O82" s="255"/>
      <c r="P82" s="255"/>
      <c r="Q82" s="255"/>
      <c r="R82" s="255"/>
      <c r="S82" s="255"/>
      <c r="T82" s="255"/>
      <c r="U82" s="255"/>
      <c r="V82" s="255"/>
      <c r="W82" s="255"/>
      <c r="X82" s="255"/>
      <c r="Y82" s="255"/>
      <c r="Z82" s="255"/>
    </row>
    <row r="83" spans="1:26" ht="13.5" customHeight="1" x14ac:dyDescent="0.25">
      <c r="A83" s="255"/>
      <c r="B83" s="255"/>
      <c r="C83" s="255"/>
      <c r="D83" s="255"/>
      <c r="E83" s="255"/>
      <c r="F83" s="255"/>
      <c r="G83" s="255"/>
      <c r="H83" s="255"/>
      <c r="I83" s="255"/>
      <c r="J83" s="255"/>
      <c r="K83" s="255"/>
      <c r="L83" s="255"/>
      <c r="M83" s="255"/>
      <c r="N83" s="255"/>
      <c r="O83" s="255"/>
      <c r="P83" s="255"/>
      <c r="Q83" s="255"/>
      <c r="R83" s="255"/>
      <c r="S83" s="255"/>
      <c r="T83" s="255"/>
      <c r="U83" s="255"/>
      <c r="V83" s="255"/>
      <c r="W83" s="255"/>
      <c r="X83" s="255"/>
      <c r="Y83" s="255"/>
      <c r="Z83" s="255"/>
    </row>
    <row r="84" spans="1:26" ht="13.5" customHeight="1" x14ac:dyDescent="0.25">
      <c r="A84" s="255"/>
      <c r="B84" s="255"/>
      <c r="C84" s="255"/>
      <c r="D84" s="255"/>
      <c r="E84" s="255"/>
      <c r="F84" s="255"/>
      <c r="G84" s="255"/>
      <c r="H84" s="255"/>
      <c r="I84" s="255"/>
      <c r="J84" s="255"/>
      <c r="K84" s="255"/>
      <c r="L84" s="255"/>
      <c r="M84" s="255"/>
      <c r="N84" s="255"/>
      <c r="O84" s="255"/>
      <c r="P84" s="255"/>
      <c r="Q84" s="255"/>
      <c r="R84" s="255"/>
      <c r="S84" s="255"/>
      <c r="T84" s="255"/>
      <c r="U84" s="255"/>
      <c r="V84" s="255"/>
      <c r="W84" s="255"/>
      <c r="X84" s="255"/>
      <c r="Y84" s="255"/>
      <c r="Z84" s="255"/>
    </row>
    <row r="85" spans="1:26" ht="13.5" customHeight="1" x14ac:dyDescent="0.25">
      <c r="A85" s="255"/>
      <c r="B85" s="255"/>
      <c r="C85" s="255"/>
      <c r="D85" s="255"/>
      <c r="E85" s="255"/>
      <c r="F85" s="255"/>
      <c r="G85" s="255"/>
      <c r="H85" s="255"/>
      <c r="I85" s="255"/>
      <c r="J85" s="255"/>
      <c r="K85" s="255"/>
      <c r="L85" s="255"/>
      <c r="M85" s="255"/>
      <c r="N85" s="255"/>
      <c r="O85" s="255"/>
      <c r="P85" s="255"/>
      <c r="Q85" s="255"/>
      <c r="R85" s="255"/>
      <c r="S85" s="255"/>
      <c r="T85" s="255"/>
      <c r="U85" s="255"/>
      <c r="V85" s="255"/>
      <c r="W85" s="255"/>
      <c r="X85" s="255"/>
      <c r="Y85" s="255"/>
      <c r="Z85" s="255"/>
    </row>
    <row r="86" spans="1:26" ht="13.5" customHeight="1" x14ac:dyDescent="0.25">
      <c r="A86" s="255"/>
      <c r="B86" s="255"/>
      <c r="C86" s="255"/>
      <c r="D86" s="255"/>
      <c r="E86" s="255"/>
      <c r="F86" s="255"/>
      <c r="G86" s="255"/>
      <c r="H86" s="255"/>
      <c r="I86" s="255"/>
      <c r="J86" s="255"/>
      <c r="K86" s="255"/>
      <c r="L86" s="255"/>
      <c r="M86" s="255"/>
      <c r="N86" s="255"/>
      <c r="O86" s="255"/>
      <c r="P86" s="255"/>
      <c r="Q86" s="255"/>
      <c r="R86" s="255"/>
      <c r="S86" s="255"/>
      <c r="T86" s="255"/>
      <c r="U86" s="255"/>
      <c r="V86" s="255"/>
      <c r="W86" s="255"/>
      <c r="X86" s="255"/>
      <c r="Y86" s="255"/>
      <c r="Z86" s="255"/>
    </row>
    <row r="87" spans="1:26" ht="13.5" customHeight="1" x14ac:dyDescent="0.25">
      <c r="A87" s="255"/>
      <c r="B87" s="255"/>
      <c r="C87" s="255"/>
      <c r="D87" s="255"/>
      <c r="E87" s="255"/>
      <c r="F87" s="255"/>
      <c r="G87" s="255"/>
      <c r="H87" s="255"/>
      <c r="I87" s="255"/>
      <c r="J87" s="255"/>
      <c r="K87" s="255"/>
      <c r="L87" s="255"/>
      <c r="M87" s="255"/>
      <c r="N87" s="255"/>
      <c r="O87" s="255"/>
      <c r="P87" s="255"/>
      <c r="Q87" s="255"/>
      <c r="R87" s="255"/>
      <c r="S87" s="255"/>
      <c r="T87" s="255"/>
      <c r="U87" s="255"/>
      <c r="V87" s="255"/>
      <c r="W87" s="255"/>
      <c r="X87" s="255"/>
      <c r="Y87" s="255"/>
      <c r="Z87" s="255"/>
    </row>
    <row r="88" spans="1:26" ht="13.5" customHeight="1" x14ac:dyDescent="0.25">
      <c r="A88" s="255"/>
      <c r="B88" s="255"/>
      <c r="C88" s="255"/>
      <c r="D88" s="255"/>
      <c r="E88" s="255"/>
      <c r="F88" s="255"/>
      <c r="G88" s="255"/>
      <c r="H88" s="255"/>
      <c r="I88" s="255"/>
      <c r="J88" s="255"/>
      <c r="K88" s="255"/>
      <c r="L88" s="255"/>
      <c r="M88" s="255"/>
      <c r="N88" s="255"/>
      <c r="O88" s="255"/>
      <c r="P88" s="255"/>
      <c r="Q88" s="255"/>
      <c r="R88" s="255"/>
      <c r="S88" s="255"/>
      <c r="T88" s="255"/>
      <c r="U88" s="255"/>
      <c r="V88" s="255"/>
      <c r="W88" s="255"/>
      <c r="X88" s="255"/>
      <c r="Y88" s="255"/>
      <c r="Z88" s="255"/>
    </row>
    <row r="89" spans="1:26" ht="13.5" customHeight="1" x14ac:dyDescent="0.25">
      <c r="A89" s="255"/>
      <c r="B89" s="255"/>
      <c r="C89" s="255"/>
      <c r="D89" s="255"/>
      <c r="E89" s="255"/>
      <c r="F89" s="255"/>
      <c r="G89" s="255"/>
      <c r="H89" s="255"/>
      <c r="I89" s="255"/>
      <c r="J89" s="255"/>
      <c r="K89" s="255"/>
      <c r="L89" s="255"/>
      <c r="M89" s="255"/>
      <c r="N89" s="255"/>
      <c r="O89" s="255"/>
      <c r="P89" s="255"/>
      <c r="Q89" s="255"/>
      <c r="R89" s="255"/>
      <c r="S89" s="255"/>
      <c r="T89" s="255"/>
      <c r="U89" s="255"/>
      <c r="V89" s="255"/>
      <c r="W89" s="255"/>
      <c r="X89" s="255"/>
      <c r="Y89" s="255"/>
      <c r="Z89" s="255"/>
    </row>
    <row r="90" spans="1:26" ht="13.5" customHeight="1" x14ac:dyDescent="0.25">
      <c r="A90" s="255"/>
      <c r="B90" s="255"/>
      <c r="C90" s="255"/>
      <c r="D90" s="255"/>
      <c r="E90" s="255"/>
      <c r="F90" s="255"/>
      <c r="G90" s="255"/>
      <c r="H90" s="255"/>
      <c r="I90" s="255"/>
      <c r="J90" s="255"/>
      <c r="K90" s="255"/>
      <c r="L90" s="255"/>
      <c r="M90" s="255"/>
      <c r="N90" s="255"/>
      <c r="O90" s="255"/>
      <c r="P90" s="255"/>
      <c r="Q90" s="255"/>
      <c r="R90" s="255"/>
      <c r="S90" s="255"/>
      <c r="T90" s="255"/>
      <c r="U90" s="255"/>
      <c r="V90" s="255"/>
      <c r="W90" s="255"/>
      <c r="X90" s="255"/>
      <c r="Y90" s="255"/>
      <c r="Z90" s="255"/>
    </row>
    <row r="91" spans="1:26" ht="13.5" customHeight="1" x14ac:dyDescent="0.25">
      <c r="A91" s="255"/>
      <c r="B91" s="255"/>
      <c r="C91" s="255"/>
      <c r="D91" s="255"/>
      <c r="E91" s="255"/>
      <c r="F91" s="255"/>
      <c r="G91" s="255"/>
      <c r="H91" s="255"/>
      <c r="I91" s="255"/>
      <c r="J91" s="255"/>
      <c r="K91" s="255"/>
      <c r="L91" s="255"/>
      <c r="M91" s="255"/>
      <c r="N91" s="255"/>
      <c r="O91" s="255"/>
      <c r="P91" s="255"/>
      <c r="Q91" s="255"/>
      <c r="R91" s="255"/>
      <c r="S91" s="255"/>
      <c r="T91" s="255"/>
      <c r="U91" s="255"/>
      <c r="V91" s="255"/>
      <c r="W91" s="255"/>
      <c r="X91" s="255"/>
      <c r="Y91" s="255"/>
      <c r="Z91" s="255"/>
    </row>
    <row r="92" spans="1:26" ht="13.5" customHeight="1" x14ac:dyDescent="0.25">
      <c r="A92" s="255"/>
      <c r="B92" s="255"/>
      <c r="C92" s="255"/>
      <c r="D92" s="255"/>
      <c r="E92" s="255"/>
      <c r="F92" s="255"/>
      <c r="G92" s="255"/>
      <c r="H92" s="255"/>
      <c r="I92" s="255"/>
      <c r="J92" s="255"/>
      <c r="K92" s="255"/>
      <c r="L92" s="255"/>
      <c r="M92" s="255"/>
      <c r="N92" s="255"/>
      <c r="O92" s="255"/>
      <c r="P92" s="255"/>
      <c r="Q92" s="255"/>
      <c r="R92" s="255"/>
      <c r="S92" s="255"/>
      <c r="T92" s="255"/>
      <c r="U92" s="255"/>
      <c r="V92" s="255"/>
      <c r="W92" s="255"/>
      <c r="X92" s="255"/>
      <c r="Y92" s="255"/>
      <c r="Z92" s="255"/>
    </row>
    <row r="93" spans="1:26" ht="13.5" customHeight="1" x14ac:dyDescent="0.25">
      <c r="A93" s="255"/>
      <c r="B93" s="255"/>
      <c r="C93" s="255"/>
      <c r="D93" s="255"/>
      <c r="E93" s="255"/>
      <c r="F93" s="255"/>
      <c r="G93" s="255"/>
      <c r="H93" s="255"/>
      <c r="I93" s="255"/>
      <c r="J93" s="255"/>
      <c r="K93" s="255"/>
      <c r="L93" s="255"/>
      <c r="M93" s="255"/>
      <c r="N93" s="255"/>
      <c r="O93" s="255"/>
      <c r="P93" s="255"/>
      <c r="Q93" s="255"/>
      <c r="R93" s="255"/>
      <c r="S93" s="255"/>
      <c r="T93" s="255"/>
      <c r="U93" s="255"/>
      <c r="V93" s="255"/>
      <c r="W93" s="255"/>
      <c r="X93" s="255"/>
      <c r="Y93" s="255"/>
      <c r="Z93" s="255"/>
    </row>
    <row r="94" spans="1:26" ht="13.5" customHeight="1" x14ac:dyDescent="0.25">
      <c r="A94" s="255"/>
      <c r="B94" s="255"/>
      <c r="C94" s="255"/>
      <c r="D94" s="255"/>
      <c r="E94" s="255"/>
      <c r="F94" s="255"/>
      <c r="G94" s="255"/>
      <c r="H94" s="255"/>
      <c r="I94" s="255"/>
      <c r="J94" s="255"/>
      <c r="K94" s="255"/>
      <c r="L94" s="255"/>
      <c r="M94" s="255"/>
      <c r="N94" s="255"/>
      <c r="O94" s="255"/>
      <c r="P94" s="255"/>
      <c r="Q94" s="255"/>
      <c r="R94" s="255"/>
      <c r="S94" s="255"/>
      <c r="T94" s="255"/>
      <c r="U94" s="255"/>
      <c r="V94" s="255"/>
      <c r="W94" s="255"/>
      <c r="X94" s="255"/>
      <c r="Y94" s="255"/>
      <c r="Z94" s="255"/>
    </row>
    <row r="95" spans="1:26" ht="13.5" customHeight="1" x14ac:dyDescent="0.25">
      <c r="A95" s="255"/>
      <c r="B95" s="255"/>
      <c r="C95" s="255"/>
      <c r="D95" s="255"/>
      <c r="E95" s="255"/>
      <c r="F95" s="255"/>
      <c r="G95" s="255"/>
      <c r="H95" s="255"/>
      <c r="I95" s="255"/>
      <c r="J95" s="255"/>
      <c r="K95" s="255"/>
      <c r="L95" s="255"/>
      <c r="M95" s="255"/>
      <c r="N95" s="255"/>
      <c r="O95" s="255"/>
      <c r="P95" s="255"/>
      <c r="Q95" s="255"/>
      <c r="R95" s="255"/>
      <c r="S95" s="255"/>
      <c r="T95" s="255"/>
      <c r="U95" s="255"/>
      <c r="V95" s="255"/>
      <c r="W95" s="255"/>
      <c r="X95" s="255"/>
      <c r="Y95" s="255"/>
      <c r="Z95" s="255"/>
    </row>
    <row r="96" spans="1:26" ht="13.5" customHeight="1" x14ac:dyDescent="0.25">
      <c r="A96" s="255"/>
      <c r="B96" s="255"/>
      <c r="C96" s="255"/>
      <c r="D96" s="255"/>
      <c r="E96" s="255"/>
      <c r="F96" s="255"/>
      <c r="G96" s="255"/>
      <c r="H96" s="255"/>
      <c r="I96" s="255"/>
      <c r="J96" s="255"/>
      <c r="K96" s="255"/>
      <c r="L96" s="255"/>
      <c r="M96" s="255"/>
      <c r="N96" s="255"/>
      <c r="O96" s="255"/>
      <c r="P96" s="255"/>
      <c r="Q96" s="255"/>
      <c r="R96" s="255"/>
      <c r="S96" s="255"/>
      <c r="T96" s="255"/>
      <c r="U96" s="255"/>
      <c r="V96" s="255"/>
      <c r="W96" s="255"/>
      <c r="X96" s="255"/>
      <c r="Y96" s="255"/>
      <c r="Z96" s="255"/>
    </row>
    <row r="97" spans="1:26" ht="13.5" customHeight="1" x14ac:dyDescent="0.25">
      <c r="A97" s="255"/>
      <c r="B97" s="255"/>
      <c r="C97" s="255"/>
      <c r="D97" s="255"/>
      <c r="E97" s="255"/>
      <c r="F97" s="255"/>
      <c r="G97" s="255"/>
      <c r="H97" s="255"/>
      <c r="I97" s="255"/>
      <c r="J97" s="255"/>
      <c r="K97" s="255"/>
      <c r="L97" s="255"/>
      <c r="M97" s="255"/>
      <c r="N97" s="255"/>
      <c r="O97" s="255"/>
      <c r="P97" s="255"/>
      <c r="Q97" s="255"/>
      <c r="R97" s="255"/>
      <c r="S97" s="255"/>
      <c r="T97" s="255"/>
      <c r="U97" s="255"/>
      <c r="V97" s="255"/>
      <c r="W97" s="255"/>
      <c r="X97" s="255"/>
      <c r="Y97" s="255"/>
      <c r="Z97" s="255"/>
    </row>
    <row r="98" spans="1:26" ht="13.5" customHeight="1" x14ac:dyDescent="0.25">
      <c r="A98" s="255"/>
      <c r="B98" s="255"/>
      <c r="C98" s="255"/>
      <c r="D98" s="255"/>
      <c r="E98" s="255"/>
      <c r="F98" s="255"/>
      <c r="G98" s="255"/>
      <c r="H98" s="255"/>
      <c r="I98" s="255"/>
      <c r="J98" s="255"/>
      <c r="K98" s="255"/>
      <c r="L98" s="255"/>
      <c r="M98" s="255"/>
      <c r="N98" s="255"/>
      <c r="O98" s="255"/>
      <c r="P98" s="255"/>
      <c r="Q98" s="255"/>
      <c r="R98" s="255"/>
      <c r="S98" s="255"/>
      <c r="T98" s="255"/>
      <c r="U98" s="255"/>
      <c r="V98" s="255"/>
      <c r="W98" s="255"/>
      <c r="X98" s="255"/>
      <c r="Y98" s="255"/>
      <c r="Z98" s="255"/>
    </row>
    <row r="99" spans="1:26" ht="13.5" customHeight="1" x14ac:dyDescent="0.25">
      <c r="A99" s="255"/>
      <c r="B99" s="255"/>
      <c r="C99" s="255"/>
      <c r="D99" s="255"/>
      <c r="E99" s="255"/>
      <c r="F99" s="255"/>
      <c r="G99" s="255"/>
      <c r="H99" s="255"/>
      <c r="I99" s="255"/>
      <c r="J99" s="255"/>
      <c r="K99" s="255"/>
      <c r="L99" s="255"/>
      <c r="M99" s="255"/>
      <c r="N99" s="255"/>
      <c r="O99" s="255"/>
      <c r="P99" s="255"/>
      <c r="Q99" s="255"/>
      <c r="R99" s="255"/>
      <c r="S99" s="255"/>
      <c r="T99" s="255"/>
      <c r="U99" s="255"/>
      <c r="V99" s="255"/>
      <c r="W99" s="255"/>
      <c r="X99" s="255"/>
      <c r="Y99" s="255"/>
      <c r="Z99" s="255"/>
    </row>
    <row r="100" spans="1:26" ht="13.5" customHeight="1" x14ac:dyDescent="0.25">
      <c r="A100" s="255"/>
      <c r="B100" s="255"/>
      <c r="C100" s="255"/>
      <c r="D100" s="255"/>
      <c r="E100" s="255"/>
      <c r="F100" s="255"/>
      <c r="G100" s="255"/>
      <c r="H100" s="255"/>
      <c r="I100" s="255"/>
      <c r="J100" s="255"/>
      <c r="K100" s="255"/>
      <c r="L100" s="255"/>
      <c r="M100" s="255"/>
      <c r="N100" s="255"/>
      <c r="O100" s="255"/>
      <c r="P100" s="255"/>
      <c r="Q100" s="255"/>
      <c r="R100" s="255"/>
      <c r="S100" s="255"/>
      <c r="T100" s="255"/>
      <c r="U100" s="255"/>
      <c r="V100" s="255"/>
      <c r="W100" s="255"/>
      <c r="X100" s="255"/>
      <c r="Y100" s="255"/>
      <c r="Z100" s="255"/>
    </row>
    <row r="101" spans="1:26" ht="13.5" customHeight="1" x14ac:dyDescent="0.25">
      <c r="A101" s="255"/>
      <c r="B101" s="255"/>
      <c r="C101" s="255"/>
      <c r="D101" s="255"/>
      <c r="E101" s="255"/>
      <c r="F101" s="255"/>
      <c r="G101" s="255"/>
      <c r="H101" s="255"/>
      <c r="I101" s="255"/>
      <c r="J101" s="255"/>
      <c r="K101" s="255"/>
      <c r="L101" s="255"/>
      <c r="M101" s="255"/>
      <c r="N101" s="255"/>
      <c r="O101" s="255"/>
      <c r="P101" s="255"/>
      <c r="Q101" s="255"/>
      <c r="R101" s="255"/>
      <c r="S101" s="255"/>
      <c r="T101" s="255"/>
      <c r="U101" s="255"/>
      <c r="V101" s="255"/>
      <c r="W101" s="255"/>
      <c r="X101" s="255"/>
      <c r="Y101" s="255"/>
      <c r="Z101" s="255"/>
    </row>
    <row r="102" spans="1:26" ht="13.5" customHeight="1" x14ac:dyDescent="0.25">
      <c r="A102" s="255"/>
      <c r="B102" s="255"/>
      <c r="C102" s="255"/>
      <c r="D102" s="255"/>
      <c r="E102" s="255"/>
      <c r="F102" s="255"/>
      <c r="G102" s="255"/>
      <c r="H102" s="255"/>
      <c r="I102" s="255"/>
      <c r="J102" s="255"/>
      <c r="K102" s="255"/>
      <c r="L102" s="255"/>
      <c r="M102" s="255"/>
      <c r="N102" s="255"/>
      <c r="O102" s="255"/>
      <c r="P102" s="255"/>
      <c r="Q102" s="255"/>
      <c r="R102" s="255"/>
      <c r="S102" s="255"/>
      <c r="T102" s="255"/>
      <c r="U102" s="255"/>
      <c r="V102" s="255"/>
      <c r="W102" s="255"/>
      <c r="X102" s="255"/>
      <c r="Y102" s="255"/>
      <c r="Z102" s="255"/>
    </row>
    <row r="103" spans="1:26" ht="13.5" customHeight="1" x14ac:dyDescent="0.25">
      <c r="A103" s="255"/>
      <c r="B103" s="255"/>
      <c r="C103" s="255"/>
      <c r="D103" s="255"/>
      <c r="E103" s="255"/>
      <c r="F103" s="255"/>
      <c r="G103" s="255"/>
      <c r="H103" s="255"/>
      <c r="I103" s="255"/>
      <c r="J103" s="255"/>
      <c r="K103" s="255"/>
      <c r="L103" s="255"/>
      <c r="M103" s="255"/>
      <c r="N103" s="255"/>
      <c r="O103" s="255"/>
      <c r="P103" s="255"/>
      <c r="Q103" s="255"/>
      <c r="R103" s="255"/>
      <c r="S103" s="255"/>
      <c r="T103" s="255"/>
      <c r="U103" s="255"/>
      <c r="V103" s="255"/>
      <c r="W103" s="255"/>
      <c r="X103" s="255"/>
      <c r="Y103" s="255"/>
      <c r="Z103" s="255"/>
    </row>
    <row r="104" spans="1:26" ht="13.5" customHeight="1" x14ac:dyDescent="0.25">
      <c r="A104" s="255"/>
      <c r="B104" s="255"/>
      <c r="C104" s="255"/>
      <c r="D104" s="255"/>
      <c r="E104" s="255"/>
      <c r="F104" s="255"/>
      <c r="G104" s="255"/>
      <c r="H104" s="255"/>
      <c r="I104" s="255"/>
      <c r="J104" s="255"/>
      <c r="K104" s="255"/>
      <c r="L104" s="255"/>
      <c r="M104" s="255"/>
      <c r="N104" s="255"/>
      <c r="O104" s="255"/>
      <c r="P104" s="255"/>
      <c r="Q104" s="255"/>
      <c r="R104" s="255"/>
      <c r="S104" s="255"/>
      <c r="T104" s="255"/>
      <c r="U104" s="255"/>
      <c r="V104" s="255"/>
      <c r="W104" s="255"/>
      <c r="X104" s="255"/>
      <c r="Y104" s="255"/>
      <c r="Z104" s="255"/>
    </row>
    <row r="105" spans="1:26" ht="13.5" customHeight="1" x14ac:dyDescent="0.25">
      <c r="A105" s="255"/>
      <c r="B105" s="255"/>
      <c r="C105" s="255"/>
      <c r="D105" s="255"/>
      <c r="E105" s="255"/>
      <c r="F105" s="255"/>
      <c r="G105" s="255"/>
      <c r="H105" s="255"/>
      <c r="I105" s="255"/>
      <c r="J105" s="255"/>
      <c r="K105" s="255"/>
      <c r="L105" s="255"/>
      <c r="M105" s="255"/>
      <c r="N105" s="255"/>
      <c r="O105" s="255"/>
      <c r="P105" s="255"/>
      <c r="Q105" s="255"/>
      <c r="R105" s="255"/>
      <c r="S105" s="255"/>
      <c r="T105" s="255"/>
      <c r="U105" s="255"/>
      <c r="V105" s="255"/>
      <c r="W105" s="255"/>
      <c r="X105" s="255"/>
      <c r="Y105" s="255"/>
      <c r="Z105" s="255"/>
    </row>
    <row r="106" spans="1:26" ht="13.5" customHeight="1" x14ac:dyDescent="0.25">
      <c r="A106" s="255"/>
      <c r="B106" s="255"/>
      <c r="C106" s="255"/>
      <c r="D106" s="255"/>
      <c r="E106" s="255"/>
      <c r="F106" s="255"/>
      <c r="G106" s="255"/>
      <c r="H106" s="255"/>
      <c r="I106" s="255"/>
      <c r="J106" s="255"/>
      <c r="K106" s="255"/>
      <c r="L106" s="255"/>
      <c r="M106" s="255"/>
      <c r="N106" s="255"/>
      <c r="O106" s="255"/>
      <c r="P106" s="255"/>
      <c r="Q106" s="255"/>
      <c r="R106" s="255"/>
      <c r="S106" s="255"/>
      <c r="T106" s="255"/>
      <c r="U106" s="255"/>
      <c r="V106" s="255"/>
      <c r="W106" s="255"/>
      <c r="X106" s="255"/>
      <c r="Y106" s="255"/>
      <c r="Z106" s="255"/>
    </row>
    <row r="107" spans="1:26" ht="13.5" customHeight="1" x14ac:dyDescent="0.25">
      <c r="A107" s="255"/>
      <c r="B107" s="255"/>
      <c r="C107" s="255"/>
      <c r="D107" s="255"/>
      <c r="E107" s="255"/>
      <c r="F107" s="255"/>
      <c r="G107" s="255"/>
      <c r="H107" s="255"/>
      <c r="I107" s="255"/>
      <c r="J107" s="255"/>
      <c r="K107" s="255"/>
      <c r="L107" s="255"/>
      <c r="M107" s="255"/>
      <c r="N107" s="255"/>
      <c r="O107" s="255"/>
      <c r="P107" s="255"/>
      <c r="Q107" s="255"/>
      <c r="R107" s="255"/>
      <c r="S107" s="255"/>
      <c r="T107" s="255"/>
      <c r="U107" s="255"/>
      <c r="V107" s="255"/>
      <c r="W107" s="255"/>
      <c r="X107" s="255"/>
      <c r="Y107" s="255"/>
      <c r="Z107" s="255"/>
    </row>
    <row r="108" spans="1:26" ht="13.5" customHeight="1" x14ac:dyDescent="0.25">
      <c r="A108" s="255"/>
      <c r="B108" s="255"/>
      <c r="C108" s="255"/>
      <c r="D108" s="255"/>
      <c r="E108" s="255"/>
      <c r="F108" s="255"/>
      <c r="G108" s="255"/>
      <c r="H108" s="255"/>
      <c r="I108" s="255"/>
      <c r="J108" s="255"/>
      <c r="K108" s="255"/>
      <c r="L108" s="255"/>
      <c r="M108" s="255"/>
      <c r="N108" s="255"/>
      <c r="O108" s="255"/>
      <c r="P108" s="255"/>
      <c r="Q108" s="255"/>
      <c r="R108" s="255"/>
      <c r="S108" s="255"/>
      <c r="T108" s="255"/>
      <c r="U108" s="255"/>
      <c r="V108" s="255"/>
      <c r="W108" s="255"/>
      <c r="X108" s="255"/>
      <c r="Y108" s="255"/>
      <c r="Z108" s="255"/>
    </row>
    <row r="109" spans="1:26" ht="13.5" customHeight="1" x14ac:dyDescent="0.25">
      <c r="A109" s="255"/>
      <c r="B109" s="255"/>
      <c r="C109" s="255"/>
      <c r="D109" s="255"/>
      <c r="E109" s="255"/>
      <c r="F109" s="255"/>
      <c r="G109" s="255"/>
      <c r="H109" s="255"/>
      <c r="I109" s="255"/>
      <c r="J109" s="255"/>
      <c r="K109" s="255"/>
      <c r="L109" s="255"/>
      <c r="M109" s="255"/>
      <c r="N109" s="255"/>
      <c r="O109" s="255"/>
      <c r="P109" s="255"/>
      <c r="Q109" s="255"/>
      <c r="R109" s="255"/>
      <c r="S109" s="255"/>
      <c r="T109" s="255"/>
      <c r="U109" s="255"/>
      <c r="V109" s="255"/>
      <c r="W109" s="255"/>
      <c r="X109" s="255"/>
      <c r="Y109" s="255"/>
      <c r="Z109" s="255"/>
    </row>
    <row r="110" spans="1:26" ht="13.5" customHeight="1" x14ac:dyDescent="0.25">
      <c r="A110" s="255"/>
      <c r="B110" s="255"/>
      <c r="C110" s="255"/>
      <c r="D110" s="255"/>
      <c r="E110" s="255"/>
      <c r="F110" s="255"/>
      <c r="G110" s="255"/>
      <c r="H110" s="255"/>
      <c r="I110" s="255"/>
      <c r="J110" s="255"/>
      <c r="K110" s="255"/>
      <c r="L110" s="255"/>
      <c r="M110" s="255"/>
      <c r="N110" s="255"/>
      <c r="O110" s="255"/>
      <c r="P110" s="255"/>
      <c r="Q110" s="255"/>
      <c r="R110" s="255"/>
      <c r="S110" s="255"/>
      <c r="T110" s="255"/>
      <c r="U110" s="255"/>
      <c r="V110" s="255"/>
      <c r="W110" s="255"/>
      <c r="X110" s="255"/>
      <c r="Y110" s="255"/>
      <c r="Z110" s="255"/>
    </row>
    <row r="111" spans="1:26" ht="13.5" customHeight="1" x14ac:dyDescent="0.25">
      <c r="A111" s="255"/>
      <c r="B111" s="255"/>
      <c r="C111" s="255"/>
      <c r="D111" s="255"/>
      <c r="E111" s="255"/>
      <c r="F111" s="255"/>
      <c r="G111" s="255"/>
      <c r="H111" s="255"/>
      <c r="I111" s="255"/>
      <c r="J111" s="255"/>
      <c r="K111" s="255"/>
      <c r="L111" s="255"/>
      <c r="M111" s="255"/>
      <c r="N111" s="255"/>
      <c r="O111" s="255"/>
      <c r="P111" s="255"/>
      <c r="Q111" s="255"/>
      <c r="R111" s="255"/>
      <c r="S111" s="255"/>
      <c r="T111" s="255"/>
      <c r="U111" s="255"/>
      <c r="V111" s="255"/>
      <c r="W111" s="255"/>
      <c r="X111" s="255"/>
      <c r="Y111" s="255"/>
      <c r="Z111" s="255"/>
    </row>
    <row r="112" spans="1:26" ht="13.5" customHeight="1" x14ac:dyDescent="0.25">
      <c r="A112" s="255"/>
      <c r="B112" s="255"/>
      <c r="C112" s="255"/>
      <c r="D112" s="255"/>
      <c r="E112" s="255"/>
      <c r="F112" s="255"/>
      <c r="G112" s="255"/>
      <c r="H112" s="255"/>
      <c r="I112" s="255"/>
      <c r="J112" s="255"/>
      <c r="K112" s="255"/>
      <c r="L112" s="255"/>
      <c r="M112" s="255"/>
      <c r="N112" s="255"/>
      <c r="O112" s="255"/>
      <c r="P112" s="255"/>
      <c r="Q112" s="255"/>
      <c r="R112" s="255"/>
      <c r="S112" s="255"/>
      <c r="T112" s="255"/>
      <c r="U112" s="255"/>
      <c r="V112" s="255"/>
      <c r="W112" s="255"/>
      <c r="X112" s="255"/>
      <c r="Y112" s="255"/>
      <c r="Z112" s="255"/>
    </row>
    <row r="113" spans="1:26" ht="13.5" customHeight="1" x14ac:dyDescent="0.25">
      <c r="A113" s="255"/>
      <c r="B113" s="255"/>
      <c r="C113" s="255"/>
      <c r="D113" s="255"/>
      <c r="E113" s="255"/>
      <c r="F113" s="255"/>
      <c r="G113" s="255"/>
      <c r="H113" s="255"/>
      <c r="I113" s="255"/>
      <c r="J113" s="255"/>
      <c r="K113" s="255"/>
      <c r="L113" s="255"/>
      <c r="M113" s="255"/>
      <c r="N113" s="255"/>
      <c r="O113" s="255"/>
      <c r="P113" s="255"/>
      <c r="Q113" s="255"/>
      <c r="R113" s="255"/>
      <c r="S113" s="255"/>
      <c r="T113" s="255"/>
      <c r="U113" s="255"/>
      <c r="V113" s="255"/>
      <c r="W113" s="255"/>
      <c r="X113" s="255"/>
      <c r="Y113" s="255"/>
      <c r="Z113" s="255"/>
    </row>
    <row r="114" spans="1:26" ht="13.5" customHeight="1" x14ac:dyDescent="0.25">
      <c r="A114" s="255"/>
      <c r="B114" s="255"/>
      <c r="C114" s="255"/>
      <c r="D114" s="255"/>
      <c r="E114" s="255"/>
      <c r="F114" s="255"/>
      <c r="G114" s="255"/>
      <c r="H114" s="255"/>
      <c r="I114" s="255"/>
      <c r="J114" s="255"/>
      <c r="K114" s="255"/>
      <c r="L114" s="255"/>
      <c r="M114" s="255"/>
      <c r="N114" s="255"/>
      <c r="O114" s="255"/>
      <c r="P114" s="255"/>
      <c r="Q114" s="255"/>
      <c r="R114" s="255"/>
      <c r="S114" s="255"/>
      <c r="T114" s="255"/>
      <c r="U114" s="255"/>
      <c r="V114" s="255"/>
      <c r="W114" s="255"/>
      <c r="X114" s="255"/>
      <c r="Y114" s="255"/>
      <c r="Z114" s="255"/>
    </row>
    <row r="115" spans="1:26" ht="13.5" customHeight="1" x14ac:dyDescent="0.25">
      <c r="A115" s="255"/>
      <c r="B115" s="255"/>
      <c r="C115" s="255"/>
      <c r="D115" s="255"/>
      <c r="E115" s="255"/>
      <c r="F115" s="255"/>
      <c r="G115" s="255"/>
      <c r="H115" s="255"/>
      <c r="I115" s="255"/>
      <c r="J115" s="255"/>
      <c r="K115" s="255"/>
      <c r="L115" s="255"/>
      <c r="M115" s="255"/>
      <c r="N115" s="255"/>
      <c r="O115" s="255"/>
      <c r="P115" s="255"/>
      <c r="Q115" s="255"/>
      <c r="R115" s="255"/>
      <c r="S115" s="255"/>
      <c r="T115" s="255"/>
      <c r="U115" s="255"/>
      <c r="V115" s="255"/>
      <c r="W115" s="255"/>
      <c r="X115" s="255"/>
      <c r="Y115" s="255"/>
      <c r="Z115" s="255"/>
    </row>
    <row r="116" spans="1:26" ht="13.5" customHeight="1" x14ac:dyDescent="0.25">
      <c r="A116" s="255"/>
      <c r="B116" s="255"/>
      <c r="C116" s="255"/>
      <c r="D116" s="255"/>
      <c r="E116" s="255"/>
      <c r="F116" s="255"/>
      <c r="G116" s="255"/>
      <c r="H116" s="255"/>
      <c r="I116" s="255"/>
      <c r="J116" s="255"/>
      <c r="K116" s="255"/>
      <c r="L116" s="255"/>
      <c r="M116" s="255"/>
      <c r="N116" s="255"/>
      <c r="O116" s="255"/>
      <c r="P116" s="255"/>
      <c r="Q116" s="255"/>
      <c r="R116" s="255"/>
      <c r="S116" s="255"/>
      <c r="T116" s="255"/>
      <c r="U116" s="255"/>
      <c r="V116" s="255"/>
      <c r="W116" s="255"/>
      <c r="X116" s="255"/>
      <c r="Y116" s="255"/>
      <c r="Z116" s="255"/>
    </row>
    <row r="117" spans="1:26" ht="13.5" customHeight="1" x14ac:dyDescent="0.25">
      <c r="A117" s="255"/>
      <c r="B117" s="255"/>
      <c r="C117" s="255"/>
      <c r="D117" s="255"/>
      <c r="E117" s="255"/>
      <c r="F117" s="255"/>
      <c r="G117" s="255"/>
      <c r="H117" s="255"/>
      <c r="I117" s="255"/>
      <c r="J117" s="255"/>
      <c r="K117" s="255"/>
      <c r="L117" s="255"/>
      <c r="M117" s="255"/>
      <c r="N117" s="255"/>
      <c r="O117" s="255"/>
      <c r="P117" s="255"/>
      <c r="Q117" s="255"/>
      <c r="R117" s="255"/>
      <c r="S117" s="255"/>
      <c r="T117" s="255"/>
      <c r="U117" s="255"/>
      <c r="V117" s="255"/>
      <c r="W117" s="255"/>
      <c r="X117" s="255"/>
      <c r="Y117" s="255"/>
      <c r="Z117" s="255"/>
    </row>
    <row r="118" spans="1:26" ht="13.5" customHeight="1" x14ac:dyDescent="0.25">
      <c r="A118" s="255"/>
      <c r="B118" s="255"/>
      <c r="C118" s="255"/>
      <c r="D118" s="255"/>
      <c r="E118" s="255"/>
      <c r="F118" s="255"/>
      <c r="G118" s="255"/>
      <c r="H118" s="255"/>
      <c r="I118" s="255"/>
      <c r="J118" s="255"/>
      <c r="K118" s="255"/>
      <c r="L118" s="255"/>
      <c r="M118" s="255"/>
      <c r="N118" s="255"/>
      <c r="O118" s="255"/>
      <c r="P118" s="255"/>
      <c r="Q118" s="255"/>
      <c r="R118" s="255"/>
      <c r="S118" s="255"/>
      <c r="T118" s="255"/>
      <c r="U118" s="255"/>
      <c r="V118" s="255"/>
      <c r="W118" s="255"/>
      <c r="X118" s="255"/>
      <c r="Y118" s="255"/>
      <c r="Z118" s="255"/>
    </row>
    <row r="119" spans="1:26" ht="13.5" customHeight="1" x14ac:dyDescent="0.25">
      <c r="A119" s="255"/>
      <c r="B119" s="255"/>
      <c r="C119" s="255"/>
      <c r="D119" s="255"/>
      <c r="E119" s="255"/>
      <c r="F119" s="255"/>
      <c r="G119" s="255"/>
      <c r="H119" s="255"/>
      <c r="I119" s="255"/>
      <c r="J119" s="255"/>
      <c r="K119" s="255"/>
      <c r="L119" s="255"/>
      <c r="M119" s="255"/>
      <c r="N119" s="255"/>
      <c r="O119" s="255"/>
      <c r="P119" s="255"/>
      <c r="Q119" s="255"/>
      <c r="R119" s="255"/>
      <c r="S119" s="255"/>
      <c r="T119" s="255"/>
      <c r="U119" s="255"/>
      <c r="V119" s="255"/>
      <c r="W119" s="255"/>
      <c r="X119" s="255"/>
      <c r="Y119" s="255"/>
      <c r="Z119" s="255"/>
    </row>
    <row r="120" spans="1:26" ht="13.5" customHeight="1" x14ac:dyDescent="0.25">
      <c r="A120" s="255"/>
      <c r="B120" s="255"/>
      <c r="C120" s="255"/>
      <c r="D120" s="255"/>
      <c r="E120" s="255"/>
      <c r="F120" s="255"/>
      <c r="G120" s="255"/>
      <c r="H120" s="255"/>
      <c r="I120" s="255"/>
      <c r="J120" s="255"/>
      <c r="K120" s="255"/>
      <c r="L120" s="255"/>
      <c r="M120" s="255"/>
      <c r="N120" s="255"/>
      <c r="O120" s="255"/>
      <c r="P120" s="255"/>
      <c r="Q120" s="255"/>
      <c r="R120" s="255"/>
      <c r="S120" s="255"/>
      <c r="T120" s="255"/>
      <c r="U120" s="255"/>
      <c r="V120" s="255"/>
      <c r="W120" s="255"/>
      <c r="X120" s="255"/>
      <c r="Y120" s="255"/>
      <c r="Z120" s="255"/>
    </row>
    <row r="121" spans="1:26" ht="13.5" customHeight="1" x14ac:dyDescent="0.25">
      <c r="A121" s="255"/>
      <c r="B121" s="255"/>
      <c r="C121" s="255"/>
      <c r="D121" s="255"/>
      <c r="E121" s="255"/>
      <c r="F121" s="255"/>
      <c r="G121" s="255"/>
      <c r="H121" s="255"/>
      <c r="I121" s="255"/>
      <c r="J121" s="255"/>
      <c r="K121" s="255"/>
      <c r="L121" s="255"/>
      <c r="M121" s="255"/>
      <c r="N121" s="255"/>
      <c r="O121" s="255"/>
      <c r="P121" s="255"/>
      <c r="Q121" s="255"/>
      <c r="R121" s="255"/>
      <c r="S121" s="255"/>
      <c r="T121" s="255"/>
      <c r="U121" s="255"/>
      <c r="V121" s="255"/>
      <c r="W121" s="255"/>
      <c r="X121" s="255"/>
      <c r="Y121" s="255"/>
      <c r="Z121" s="255"/>
    </row>
    <row r="122" spans="1:26" ht="13.5" customHeight="1" x14ac:dyDescent="0.25">
      <c r="A122" s="255"/>
      <c r="B122" s="255"/>
      <c r="C122" s="255"/>
      <c r="D122" s="255"/>
      <c r="E122" s="255"/>
      <c r="F122" s="255"/>
      <c r="G122" s="255"/>
      <c r="H122" s="255"/>
      <c r="I122" s="255"/>
      <c r="J122" s="255"/>
      <c r="K122" s="255"/>
      <c r="L122" s="255"/>
      <c r="M122" s="255"/>
      <c r="N122" s="255"/>
      <c r="O122" s="255"/>
      <c r="P122" s="255"/>
      <c r="Q122" s="255"/>
      <c r="R122" s="255"/>
      <c r="S122" s="255"/>
      <c r="T122" s="255"/>
      <c r="U122" s="255"/>
      <c r="V122" s="255"/>
      <c r="W122" s="255"/>
      <c r="X122" s="255"/>
      <c r="Y122" s="255"/>
      <c r="Z122" s="255"/>
    </row>
    <row r="123" spans="1:26" ht="13.5" customHeight="1" x14ac:dyDescent="0.25">
      <c r="A123" s="255"/>
      <c r="B123" s="255"/>
      <c r="C123" s="255"/>
      <c r="D123" s="255"/>
      <c r="E123" s="255"/>
      <c r="F123" s="255"/>
      <c r="G123" s="255"/>
      <c r="H123" s="255"/>
      <c r="I123" s="255"/>
      <c r="J123" s="255"/>
      <c r="K123" s="255"/>
      <c r="L123" s="255"/>
      <c r="M123" s="255"/>
      <c r="N123" s="255"/>
      <c r="O123" s="255"/>
      <c r="P123" s="255"/>
      <c r="Q123" s="255"/>
      <c r="R123" s="255"/>
      <c r="S123" s="255"/>
      <c r="T123" s="255"/>
      <c r="U123" s="255"/>
      <c r="V123" s="255"/>
      <c r="W123" s="255"/>
      <c r="X123" s="255"/>
      <c r="Y123" s="255"/>
      <c r="Z123" s="255"/>
    </row>
    <row r="124" spans="1:26" ht="13.5" customHeight="1" x14ac:dyDescent="0.25">
      <c r="A124" s="255"/>
      <c r="B124" s="255"/>
      <c r="C124" s="255"/>
      <c r="D124" s="255"/>
      <c r="E124" s="255"/>
      <c r="F124" s="255"/>
      <c r="G124" s="255"/>
      <c r="H124" s="255"/>
      <c r="I124" s="255"/>
      <c r="J124" s="255"/>
      <c r="K124" s="255"/>
      <c r="L124" s="255"/>
      <c r="M124" s="255"/>
      <c r="N124" s="255"/>
      <c r="O124" s="255"/>
      <c r="P124" s="255"/>
      <c r="Q124" s="255"/>
      <c r="R124" s="255"/>
      <c r="S124" s="255"/>
      <c r="T124" s="255"/>
      <c r="U124" s="255"/>
      <c r="V124" s="255"/>
      <c r="W124" s="255"/>
      <c r="X124" s="255"/>
      <c r="Y124" s="255"/>
      <c r="Z124" s="255"/>
    </row>
    <row r="125" spans="1:26" ht="13.5" customHeight="1" x14ac:dyDescent="0.25">
      <c r="A125" s="255"/>
      <c r="B125" s="255"/>
      <c r="C125" s="255"/>
      <c r="D125" s="255"/>
      <c r="E125" s="255"/>
      <c r="F125" s="255"/>
      <c r="G125" s="255"/>
      <c r="H125" s="255"/>
      <c r="I125" s="255"/>
      <c r="J125" s="255"/>
      <c r="K125" s="255"/>
      <c r="L125" s="255"/>
      <c r="M125" s="255"/>
      <c r="N125" s="255"/>
      <c r="O125" s="255"/>
      <c r="P125" s="255"/>
      <c r="Q125" s="255"/>
      <c r="R125" s="255"/>
      <c r="S125" s="255"/>
      <c r="T125" s="255"/>
      <c r="U125" s="255"/>
      <c r="V125" s="255"/>
      <c r="W125" s="255"/>
      <c r="X125" s="255"/>
      <c r="Y125" s="255"/>
      <c r="Z125" s="255"/>
    </row>
    <row r="126" spans="1:26" ht="13.5" customHeight="1" x14ac:dyDescent="0.25">
      <c r="A126" s="255"/>
      <c r="B126" s="255"/>
      <c r="C126" s="255"/>
      <c r="D126" s="255"/>
      <c r="E126" s="255"/>
      <c r="F126" s="255"/>
      <c r="G126" s="255"/>
      <c r="H126" s="255"/>
      <c r="I126" s="255"/>
      <c r="J126" s="255"/>
      <c r="K126" s="255"/>
      <c r="L126" s="255"/>
      <c r="M126" s="255"/>
      <c r="N126" s="255"/>
      <c r="O126" s="255"/>
      <c r="P126" s="255"/>
      <c r="Q126" s="255"/>
      <c r="R126" s="255"/>
      <c r="S126" s="255"/>
      <c r="T126" s="255"/>
      <c r="U126" s="255"/>
      <c r="V126" s="255"/>
      <c r="W126" s="255"/>
      <c r="X126" s="255"/>
      <c r="Y126" s="255"/>
      <c r="Z126" s="255"/>
    </row>
    <row r="127" spans="1:26" ht="13.5" customHeight="1" x14ac:dyDescent="0.25">
      <c r="A127" s="255"/>
      <c r="B127" s="255"/>
      <c r="C127" s="255"/>
      <c r="D127" s="255"/>
      <c r="E127" s="255"/>
      <c r="F127" s="255"/>
      <c r="G127" s="255"/>
      <c r="H127" s="255"/>
      <c r="I127" s="255"/>
      <c r="J127" s="255"/>
      <c r="K127" s="255"/>
      <c r="L127" s="255"/>
      <c r="M127" s="255"/>
      <c r="N127" s="255"/>
      <c r="O127" s="255"/>
      <c r="P127" s="255"/>
      <c r="Q127" s="255"/>
      <c r="R127" s="255"/>
      <c r="S127" s="255"/>
      <c r="T127" s="255"/>
      <c r="U127" s="255"/>
      <c r="V127" s="255"/>
      <c r="W127" s="255"/>
      <c r="X127" s="255"/>
      <c r="Y127" s="255"/>
      <c r="Z127" s="255"/>
    </row>
    <row r="128" spans="1:26" ht="13.5" customHeight="1" x14ac:dyDescent="0.25">
      <c r="A128" s="255"/>
      <c r="B128" s="255"/>
      <c r="C128" s="255"/>
      <c r="D128" s="255"/>
      <c r="E128" s="255"/>
      <c r="F128" s="255"/>
      <c r="G128" s="255"/>
      <c r="H128" s="255"/>
      <c r="I128" s="255"/>
      <c r="J128" s="255"/>
      <c r="K128" s="255"/>
      <c r="L128" s="255"/>
      <c r="M128" s="255"/>
      <c r="N128" s="255"/>
      <c r="O128" s="255"/>
      <c r="P128" s="255"/>
      <c r="Q128" s="255"/>
      <c r="R128" s="255"/>
      <c r="S128" s="255"/>
      <c r="T128" s="255"/>
      <c r="U128" s="255"/>
      <c r="V128" s="255"/>
      <c r="W128" s="255"/>
      <c r="X128" s="255"/>
      <c r="Y128" s="255"/>
      <c r="Z128" s="255"/>
    </row>
    <row r="129" spans="1:26" ht="13.5" customHeight="1" x14ac:dyDescent="0.25">
      <c r="A129" s="255"/>
      <c r="B129" s="255"/>
      <c r="C129" s="255"/>
      <c r="D129" s="255"/>
      <c r="E129" s="255"/>
      <c r="F129" s="255"/>
      <c r="G129" s="255"/>
      <c r="H129" s="255"/>
      <c r="I129" s="255"/>
      <c r="J129" s="255"/>
      <c r="K129" s="255"/>
      <c r="L129" s="255"/>
      <c r="M129" s="255"/>
      <c r="N129" s="255"/>
      <c r="O129" s="255"/>
      <c r="P129" s="255"/>
      <c r="Q129" s="255"/>
      <c r="R129" s="255"/>
      <c r="S129" s="255"/>
      <c r="T129" s="255"/>
      <c r="U129" s="255"/>
      <c r="V129" s="255"/>
      <c r="W129" s="255"/>
      <c r="X129" s="255"/>
      <c r="Y129" s="255"/>
      <c r="Z129" s="255"/>
    </row>
    <row r="130" spans="1:26" ht="13.5" customHeight="1" x14ac:dyDescent="0.25">
      <c r="A130" s="255"/>
      <c r="B130" s="255"/>
      <c r="C130" s="255"/>
      <c r="D130" s="255"/>
      <c r="E130" s="255"/>
      <c r="F130" s="255"/>
      <c r="G130" s="255"/>
      <c r="H130" s="255"/>
      <c r="I130" s="255"/>
      <c r="J130" s="255"/>
      <c r="K130" s="255"/>
      <c r="L130" s="255"/>
      <c r="M130" s="255"/>
      <c r="N130" s="255"/>
      <c r="O130" s="255"/>
      <c r="P130" s="255"/>
      <c r="Q130" s="255"/>
      <c r="R130" s="255"/>
      <c r="S130" s="255"/>
      <c r="T130" s="255"/>
      <c r="U130" s="255"/>
      <c r="V130" s="255"/>
      <c r="W130" s="255"/>
      <c r="X130" s="255"/>
      <c r="Y130" s="255"/>
      <c r="Z130" s="255"/>
    </row>
    <row r="131" spans="1:26" ht="13.5" customHeight="1" x14ac:dyDescent="0.25">
      <c r="A131" s="255"/>
      <c r="B131" s="255"/>
      <c r="C131" s="255"/>
      <c r="D131" s="255"/>
      <c r="E131" s="255"/>
      <c r="F131" s="255"/>
      <c r="G131" s="255"/>
      <c r="H131" s="255"/>
      <c r="I131" s="255"/>
      <c r="J131" s="255"/>
      <c r="K131" s="255"/>
      <c r="L131" s="255"/>
      <c r="M131" s="255"/>
      <c r="N131" s="255"/>
      <c r="O131" s="255"/>
      <c r="P131" s="255"/>
      <c r="Q131" s="255"/>
      <c r="R131" s="255"/>
      <c r="S131" s="255"/>
      <c r="T131" s="255"/>
      <c r="U131" s="255"/>
      <c r="V131" s="255"/>
      <c r="W131" s="255"/>
      <c r="X131" s="255"/>
      <c r="Y131" s="255"/>
      <c r="Z131" s="255"/>
    </row>
    <row r="132" spans="1:26" ht="13.5" customHeight="1" x14ac:dyDescent="0.25">
      <c r="A132" s="255"/>
      <c r="B132" s="255"/>
      <c r="C132" s="255"/>
      <c r="D132" s="255"/>
      <c r="E132" s="255"/>
      <c r="F132" s="255"/>
      <c r="G132" s="255"/>
      <c r="H132" s="255"/>
      <c r="I132" s="255"/>
      <c r="J132" s="255"/>
      <c r="K132" s="255"/>
      <c r="L132" s="255"/>
      <c r="M132" s="255"/>
      <c r="N132" s="255"/>
      <c r="O132" s="255"/>
      <c r="P132" s="255"/>
      <c r="Q132" s="255"/>
      <c r="R132" s="255"/>
      <c r="S132" s="255"/>
      <c r="T132" s="255"/>
      <c r="U132" s="255"/>
      <c r="V132" s="255"/>
      <c r="W132" s="255"/>
      <c r="X132" s="255"/>
      <c r="Y132" s="255"/>
      <c r="Z132" s="255"/>
    </row>
    <row r="133" spans="1:26" ht="13.5" customHeight="1" x14ac:dyDescent="0.25">
      <c r="A133" s="255"/>
      <c r="B133" s="255"/>
      <c r="C133" s="255"/>
      <c r="D133" s="255"/>
      <c r="E133" s="255"/>
      <c r="F133" s="255"/>
      <c r="G133" s="255"/>
      <c r="H133" s="255"/>
      <c r="I133" s="255"/>
      <c r="J133" s="255"/>
      <c r="K133" s="255"/>
      <c r="L133" s="255"/>
      <c r="M133" s="255"/>
      <c r="N133" s="255"/>
      <c r="O133" s="255"/>
      <c r="P133" s="255"/>
      <c r="Q133" s="255"/>
      <c r="R133" s="255"/>
      <c r="S133" s="255"/>
      <c r="T133" s="255"/>
      <c r="U133" s="255"/>
      <c r="V133" s="255"/>
      <c r="W133" s="255"/>
      <c r="X133" s="255"/>
      <c r="Y133" s="255"/>
      <c r="Z133" s="255"/>
    </row>
    <row r="134" spans="1:26" ht="13.5" customHeight="1" x14ac:dyDescent="0.25">
      <c r="A134" s="255"/>
      <c r="B134" s="255"/>
      <c r="C134" s="255"/>
      <c r="D134" s="255"/>
      <c r="E134" s="255"/>
      <c r="F134" s="255"/>
      <c r="G134" s="255"/>
      <c r="H134" s="255"/>
      <c r="I134" s="255"/>
      <c r="J134" s="255"/>
      <c r="K134" s="255"/>
      <c r="L134" s="255"/>
      <c r="M134" s="255"/>
      <c r="N134" s="255"/>
      <c r="O134" s="255"/>
      <c r="P134" s="255"/>
      <c r="Q134" s="255"/>
      <c r="R134" s="255"/>
      <c r="S134" s="255"/>
      <c r="T134" s="255"/>
      <c r="U134" s="255"/>
      <c r="V134" s="255"/>
      <c r="W134" s="255"/>
      <c r="X134" s="255"/>
      <c r="Y134" s="255"/>
      <c r="Z134" s="255"/>
    </row>
    <row r="135" spans="1:26" ht="13.5" customHeight="1" x14ac:dyDescent="0.25">
      <c r="A135" s="255"/>
      <c r="B135" s="255"/>
      <c r="C135" s="255"/>
      <c r="D135" s="255"/>
      <c r="E135" s="255"/>
      <c r="F135" s="255"/>
      <c r="G135" s="255"/>
      <c r="H135" s="255"/>
      <c r="I135" s="255"/>
      <c r="J135" s="255"/>
      <c r="K135" s="255"/>
      <c r="L135" s="255"/>
      <c r="M135" s="255"/>
      <c r="N135" s="255"/>
      <c r="O135" s="255"/>
      <c r="P135" s="255"/>
      <c r="Q135" s="255"/>
      <c r="R135" s="255"/>
      <c r="S135" s="255"/>
      <c r="T135" s="255"/>
      <c r="U135" s="255"/>
      <c r="V135" s="255"/>
      <c r="W135" s="255"/>
      <c r="X135" s="255"/>
      <c r="Y135" s="255"/>
      <c r="Z135" s="255"/>
    </row>
    <row r="136" spans="1:26" ht="13.5" customHeight="1" x14ac:dyDescent="0.25">
      <c r="A136" s="255"/>
      <c r="B136" s="255"/>
      <c r="C136" s="255"/>
      <c r="D136" s="255"/>
      <c r="E136" s="255"/>
      <c r="F136" s="255"/>
      <c r="G136" s="255"/>
      <c r="H136" s="255"/>
      <c r="I136" s="255"/>
      <c r="J136" s="255"/>
      <c r="K136" s="255"/>
      <c r="L136" s="255"/>
      <c r="M136" s="255"/>
      <c r="N136" s="255"/>
      <c r="O136" s="255"/>
      <c r="P136" s="255"/>
      <c r="Q136" s="255"/>
      <c r="R136" s="255"/>
      <c r="S136" s="255"/>
      <c r="T136" s="255"/>
      <c r="U136" s="255"/>
      <c r="V136" s="255"/>
      <c r="W136" s="255"/>
      <c r="X136" s="255"/>
      <c r="Y136" s="255"/>
      <c r="Z136" s="255"/>
    </row>
    <row r="137" spans="1:26" ht="13.5" customHeight="1" x14ac:dyDescent="0.25">
      <c r="A137" s="255"/>
      <c r="B137" s="255"/>
      <c r="C137" s="255"/>
      <c r="D137" s="255"/>
      <c r="E137" s="255"/>
      <c r="F137" s="255"/>
      <c r="G137" s="255"/>
      <c r="H137" s="255"/>
      <c r="I137" s="255"/>
      <c r="J137" s="255"/>
      <c r="K137" s="255"/>
      <c r="L137" s="255"/>
      <c r="M137" s="255"/>
      <c r="N137" s="255"/>
      <c r="O137" s="255"/>
      <c r="P137" s="255"/>
      <c r="Q137" s="255"/>
      <c r="R137" s="255"/>
      <c r="S137" s="255"/>
      <c r="T137" s="255"/>
      <c r="U137" s="255"/>
      <c r="V137" s="255"/>
      <c r="W137" s="255"/>
      <c r="X137" s="255"/>
      <c r="Y137" s="255"/>
      <c r="Z137" s="255"/>
    </row>
    <row r="138" spans="1:26" ht="13.5" customHeight="1" x14ac:dyDescent="0.25">
      <c r="A138" s="255"/>
      <c r="B138" s="255"/>
      <c r="C138" s="255"/>
      <c r="D138" s="255"/>
      <c r="E138" s="255"/>
      <c r="F138" s="255"/>
      <c r="G138" s="255"/>
      <c r="H138" s="255"/>
      <c r="I138" s="255"/>
      <c r="J138" s="255"/>
      <c r="K138" s="255"/>
      <c r="L138" s="255"/>
      <c r="M138" s="255"/>
      <c r="N138" s="255"/>
      <c r="O138" s="255"/>
      <c r="P138" s="255"/>
      <c r="Q138" s="255"/>
      <c r="R138" s="255"/>
      <c r="S138" s="255"/>
      <c r="T138" s="255"/>
      <c r="U138" s="255"/>
      <c r="V138" s="255"/>
      <c r="W138" s="255"/>
      <c r="X138" s="255"/>
      <c r="Y138" s="255"/>
      <c r="Z138" s="255"/>
    </row>
    <row r="139" spans="1:26" ht="13.5" customHeight="1" x14ac:dyDescent="0.25">
      <c r="A139" s="255"/>
      <c r="B139" s="255"/>
      <c r="C139" s="255"/>
      <c r="D139" s="255"/>
      <c r="E139" s="255"/>
      <c r="F139" s="255"/>
      <c r="G139" s="255"/>
      <c r="H139" s="255"/>
      <c r="I139" s="255"/>
      <c r="J139" s="255"/>
      <c r="K139" s="255"/>
      <c r="L139" s="255"/>
      <c r="M139" s="255"/>
      <c r="N139" s="255"/>
      <c r="O139" s="255"/>
      <c r="P139" s="255"/>
      <c r="Q139" s="255"/>
      <c r="R139" s="255"/>
      <c r="S139" s="255"/>
      <c r="T139" s="255"/>
      <c r="U139" s="255"/>
      <c r="V139" s="255"/>
      <c r="W139" s="255"/>
      <c r="X139" s="255"/>
      <c r="Y139" s="255"/>
      <c r="Z139" s="255"/>
    </row>
    <row r="140" spans="1:26" ht="13.5" customHeight="1" x14ac:dyDescent="0.25">
      <c r="A140" s="255"/>
      <c r="B140" s="255"/>
      <c r="C140" s="255"/>
      <c r="D140" s="255"/>
      <c r="E140" s="255"/>
      <c r="F140" s="255"/>
      <c r="G140" s="255"/>
      <c r="H140" s="255"/>
      <c r="I140" s="255"/>
      <c r="J140" s="255"/>
      <c r="K140" s="255"/>
      <c r="L140" s="255"/>
      <c r="M140" s="255"/>
      <c r="N140" s="255"/>
      <c r="O140" s="255"/>
      <c r="P140" s="255"/>
      <c r="Q140" s="255"/>
      <c r="R140" s="255"/>
      <c r="S140" s="255"/>
      <c r="T140" s="255"/>
      <c r="U140" s="255"/>
      <c r="V140" s="255"/>
      <c r="W140" s="255"/>
      <c r="X140" s="255"/>
      <c r="Y140" s="255"/>
      <c r="Z140" s="255"/>
    </row>
    <row r="141" spans="1:26" ht="13.5" customHeight="1" x14ac:dyDescent="0.25">
      <c r="A141" s="255"/>
      <c r="B141" s="255"/>
      <c r="C141" s="255"/>
      <c r="D141" s="255"/>
      <c r="E141" s="255"/>
      <c r="F141" s="255"/>
      <c r="G141" s="255"/>
      <c r="H141" s="255"/>
      <c r="I141" s="255"/>
      <c r="J141" s="255"/>
      <c r="K141" s="255"/>
      <c r="L141" s="255"/>
      <c r="M141" s="255"/>
      <c r="N141" s="255"/>
      <c r="O141" s="255"/>
      <c r="P141" s="255"/>
      <c r="Q141" s="255"/>
      <c r="R141" s="255"/>
      <c r="S141" s="255"/>
      <c r="T141" s="255"/>
      <c r="U141" s="255"/>
      <c r="V141" s="255"/>
      <c r="W141" s="255"/>
      <c r="X141" s="255"/>
      <c r="Y141" s="255"/>
      <c r="Z141" s="255"/>
    </row>
    <row r="142" spans="1:26" ht="13.5" customHeight="1" x14ac:dyDescent="0.25">
      <c r="A142" s="255"/>
      <c r="B142" s="255"/>
      <c r="C142" s="255"/>
      <c r="D142" s="255"/>
      <c r="E142" s="255"/>
      <c r="F142" s="255"/>
      <c r="G142" s="255"/>
      <c r="H142" s="255"/>
      <c r="I142" s="255"/>
      <c r="J142" s="255"/>
      <c r="K142" s="255"/>
      <c r="L142" s="255"/>
      <c r="M142" s="255"/>
      <c r="N142" s="255"/>
      <c r="O142" s="255"/>
      <c r="P142" s="255"/>
      <c r="Q142" s="255"/>
      <c r="R142" s="255"/>
      <c r="S142" s="255"/>
      <c r="T142" s="255"/>
      <c r="U142" s="255"/>
      <c r="V142" s="255"/>
      <c r="W142" s="255"/>
      <c r="X142" s="255"/>
      <c r="Y142" s="255"/>
      <c r="Z142" s="255"/>
    </row>
    <row r="143" spans="1:26" ht="13.5" customHeight="1" x14ac:dyDescent="0.25">
      <c r="A143" s="255"/>
      <c r="B143" s="255"/>
      <c r="C143" s="255"/>
      <c r="D143" s="255"/>
      <c r="E143" s="255"/>
      <c r="F143" s="255"/>
      <c r="G143" s="255"/>
      <c r="H143" s="255"/>
      <c r="I143" s="255"/>
      <c r="J143" s="255"/>
      <c r="K143" s="255"/>
      <c r="L143" s="255"/>
      <c r="M143" s="255"/>
      <c r="N143" s="255"/>
      <c r="O143" s="255"/>
      <c r="P143" s="255"/>
      <c r="Q143" s="255"/>
      <c r="R143" s="255"/>
      <c r="S143" s="255"/>
      <c r="T143" s="255"/>
      <c r="U143" s="255"/>
      <c r="V143" s="255"/>
      <c r="W143" s="255"/>
      <c r="X143" s="255"/>
      <c r="Y143" s="255"/>
      <c r="Z143" s="255"/>
    </row>
    <row r="144" spans="1:26" ht="13.5" customHeight="1" x14ac:dyDescent="0.25">
      <c r="A144" s="255"/>
      <c r="B144" s="255"/>
      <c r="C144" s="255"/>
      <c r="D144" s="255"/>
      <c r="E144" s="255"/>
      <c r="F144" s="255"/>
      <c r="G144" s="255"/>
      <c r="H144" s="255"/>
      <c r="I144" s="255"/>
      <c r="J144" s="255"/>
      <c r="K144" s="255"/>
      <c r="L144" s="255"/>
      <c r="M144" s="255"/>
      <c r="N144" s="255"/>
      <c r="O144" s="255"/>
      <c r="P144" s="255"/>
      <c r="Q144" s="255"/>
      <c r="R144" s="255"/>
      <c r="S144" s="255"/>
      <c r="T144" s="255"/>
      <c r="U144" s="255"/>
      <c r="V144" s="255"/>
      <c r="W144" s="255"/>
      <c r="X144" s="255"/>
      <c r="Y144" s="255"/>
      <c r="Z144" s="255"/>
    </row>
    <row r="145" spans="1:26" ht="13.5" customHeight="1" x14ac:dyDescent="0.25">
      <c r="A145" s="255"/>
      <c r="B145" s="255"/>
      <c r="C145" s="255"/>
      <c r="D145" s="255"/>
      <c r="E145" s="255"/>
      <c r="F145" s="255"/>
      <c r="G145" s="255"/>
      <c r="H145" s="255"/>
      <c r="I145" s="255"/>
      <c r="J145" s="255"/>
      <c r="K145" s="255"/>
      <c r="L145" s="255"/>
      <c r="M145" s="255"/>
      <c r="N145" s="255"/>
      <c r="O145" s="255"/>
      <c r="P145" s="255"/>
      <c r="Q145" s="255"/>
      <c r="R145" s="255"/>
      <c r="S145" s="255"/>
      <c r="T145" s="255"/>
      <c r="U145" s="255"/>
      <c r="V145" s="255"/>
      <c r="W145" s="255"/>
      <c r="X145" s="255"/>
      <c r="Y145" s="255"/>
      <c r="Z145" s="255"/>
    </row>
    <row r="146" spans="1:26" ht="13.5" customHeight="1" x14ac:dyDescent="0.25">
      <c r="A146" s="255"/>
      <c r="B146" s="255"/>
      <c r="C146" s="255"/>
      <c r="D146" s="255"/>
      <c r="E146" s="255"/>
      <c r="F146" s="255"/>
      <c r="G146" s="255"/>
      <c r="H146" s="255"/>
      <c r="I146" s="255"/>
      <c r="J146" s="255"/>
      <c r="K146" s="255"/>
      <c r="L146" s="255"/>
      <c r="M146" s="255"/>
      <c r="N146" s="255"/>
      <c r="O146" s="255"/>
      <c r="P146" s="255"/>
      <c r="Q146" s="255"/>
      <c r="R146" s="255"/>
      <c r="S146" s="255"/>
      <c r="T146" s="255"/>
      <c r="U146" s="255"/>
      <c r="V146" s="255"/>
      <c r="W146" s="255"/>
      <c r="X146" s="255"/>
      <c r="Y146" s="255"/>
      <c r="Z146" s="255"/>
    </row>
    <row r="147" spans="1:26" ht="13.5" customHeight="1" x14ac:dyDescent="0.25">
      <c r="A147" s="255"/>
      <c r="B147" s="255"/>
      <c r="C147" s="255"/>
      <c r="D147" s="25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row>
    <row r="148" spans="1:26" ht="13.5" customHeight="1" x14ac:dyDescent="0.25">
      <c r="A148" s="255"/>
      <c r="B148" s="255"/>
      <c r="C148" s="255"/>
      <c r="D148" s="255"/>
      <c r="E148" s="255"/>
      <c r="F148" s="255"/>
      <c r="G148" s="255"/>
      <c r="H148" s="255"/>
      <c r="I148" s="255"/>
      <c r="J148" s="255"/>
      <c r="K148" s="255"/>
      <c r="L148" s="255"/>
      <c r="M148" s="255"/>
      <c r="N148" s="255"/>
      <c r="O148" s="255"/>
      <c r="P148" s="255"/>
      <c r="Q148" s="255"/>
      <c r="R148" s="255"/>
      <c r="S148" s="255"/>
      <c r="T148" s="255"/>
      <c r="U148" s="255"/>
      <c r="V148" s="255"/>
      <c r="W148" s="255"/>
      <c r="X148" s="255"/>
      <c r="Y148" s="255"/>
      <c r="Z148" s="255"/>
    </row>
    <row r="149" spans="1:26" ht="13.5" customHeight="1" x14ac:dyDescent="0.25">
      <c r="A149" s="255"/>
      <c r="B149" s="255"/>
      <c r="C149" s="255"/>
      <c r="D149" s="255"/>
      <c r="E149" s="255"/>
      <c r="F149" s="255"/>
      <c r="G149" s="255"/>
      <c r="H149" s="255"/>
      <c r="I149" s="255"/>
      <c r="J149" s="255"/>
      <c r="K149" s="255"/>
      <c r="L149" s="255"/>
      <c r="M149" s="255"/>
      <c r="N149" s="255"/>
      <c r="O149" s="255"/>
      <c r="P149" s="255"/>
      <c r="Q149" s="255"/>
      <c r="R149" s="255"/>
      <c r="S149" s="255"/>
      <c r="T149" s="255"/>
      <c r="U149" s="255"/>
      <c r="V149" s="255"/>
      <c r="W149" s="255"/>
      <c r="X149" s="255"/>
      <c r="Y149" s="255"/>
      <c r="Z149" s="255"/>
    </row>
    <row r="150" spans="1:26" ht="13.5" customHeight="1" x14ac:dyDescent="0.25">
      <c r="A150" s="255"/>
      <c r="B150" s="255"/>
      <c r="C150" s="255"/>
      <c r="D150" s="255"/>
      <c r="E150" s="255"/>
      <c r="F150" s="255"/>
      <c r="G150" s="255"/>
      <c r="H150" s="255"/>
      <c r="I150" s="255"/>
      <c r="J150" s="255"/>
      <c r="K150" s="255"/>
      <c r="L150" s="255"/>
      <c r="M150" s="255"/>
      <c r="N150" s="255"/>
      <c r="O150" s="255"/>
      <c r="P150" s="255"/>
      <c r="Q150" s="255"/>
      <c r="R150" s="255"/>
      <c r="S150" s="255"/>
      <c r="T150" s="255"/>
      <c r="U150" s="255"/>
      <c r="V150" s="255"/>
      <c r="W150" s="255"/>
      <c r="X150" s="255"/>
      <c r="Y150" s="255"/>
      <c r="Z150" s="255"/>
    </row>
    <row r="151" spans="1:26" ht="13.5" customHeight="1" x14ac:dyDescent="0.25">
      <c r="A151" s="255"/>
      <c r="B151" s="255"/>
      <c r="C151" s="255"/>
      <c r="D151" s="255"/>
      <c r="E151" s="255"/>
      <c r="F151" s="255"/>
      <c r="G151" s="255"/>
      <c r="H151" s="255"/>
      <c r="I151" s="255"/>
      <c r="J151" s="255"/>
      <c r="K151" s="255"/>
      <c r="L151" s="255"/>
      <c r="M151" s="255"/>
      <c r="N151" s="255"/>
      <c r="O151" s="255"/>
      <c r="P151" s="255"/>
      <c r="Q151" s="255"/>
      <c r="R151" s="255"/>
      <c r="S151" s="255"/>
      <c r="T151" s="255"/>
      <c r="U151" s="255"/>
      <c r="V151" s="255"/>
      <c r="W151" s="255"/>
      <c r="X151" s="255"/>
      <c r="Y151" s="255"/>
      <c r="Z151" s="255"/>
    </row>
    <row r="152" spans="1:26" ht="13.5" customHeight="1" x14ac:dyDescent="0.25">
      <c r="A152" s="255"/>
      <c r="B152" s="255"/>
      <c r="C152" s="255"/>
      <c r="D152" s="255"/>
      <c r="E152" s="255"/>
      <c r="F152" s="255"/>
      <c r="G152" s="255"/>
      <c r="H152" s="255"/>
      <c r="I152" s="255"/>
      <c r="J152" s="255"/>
      <c r="K152" s="255"/>
      <c r="L152" s="255"/>
      <c r="M152" s="255"/>
      <c r="N152" s="255"/>
      <c r="O152" s="255"/>
      <c r="P152" s="255"/>
      <c r="Q152" s="255"/>
      <c r="R152" s="255"/>
      <c r="S152" s="255"/>
      <c r="T152" s="255"/>
      <c r="U152" s="255"/>
      <c r="V152" s="255"/>
      <c r="W152" s="255"/>
      <c r="X152" s="255"/>
      <c r="Y152" s="255"/>
      <c r="Z152" s="255"/>
    </row>
    <row r="153" spans="1:26" ht="13.5" customHeight="1" x14ac:dyDescent="0.25">
      <c r="A153" s="255"/>
      <c r="B153" s="255"/>
      <c r="C153" s="255"/>
      <c r="D153" s="255"/>
      <c r="E153" s="255"/>
      <c r="F153" s="255"/>
      <c r="G153" s="255"/>
      <c r="H153" s="255"/>
      <c r="I153" s="255"/>
      <c r="J153" s="255"/>
      <c r="K153" s="255"/>
      <c r="L153" s="255"/>
      <c r="M153" s="255"/>
      <c r="N153" s="255"/>
      <c r="O153" s="255"/>
      <c r="P153" s="255"/>
      <c r="Q153" s="255"/>
      <c r="R153" s="255"/>
      <c r="S153" s="255"/>
      <c r="T153" s="255"/>
      <c r="U153" s="255"/>
      <c r="V153" s="255"/>
      <c r="W153" s="255"/>
      <c r="X153" s="255"/>
      <c r="Y153" s="255"/>
      <c r="Z153" s="255"/>
    </row>
    <row r="154" spans="1:26" ht="13.5" customHeight="1" x14ac:dyDescent="0.25">
      <c r="A154" s="255"/>
      <c r="B154" s="255"/>
      <c r="C154" s="255"/>
      <c r="D154" s="255"/>
      <c r="E154" s="255"/>
      <c r="F154" s="255"/>
      <c r="G154" s="255"/>
      <c r="H154" s="255"/>
      <c r="I154" s="255"/>
      <c r="J154" s="255"/>
      <c r="K154" s="255"/>
      <c r="L154" s="255"/>
      <c r="M154" s="255"/>
      <c r="N154" s="255"/>
      <c r="O154" s="255"/>
      <c r="P154" s="255"/>
      <c r="Q154" s="255"/>
      <c r="R154" s="255"/>
      <c r="S154" s="255"/>
      <c r="T154" s="255"/>
      <c r="U154" s="255"/>
      <c r="V154" s="255"/>
      <c r="W154" s="255"/>
      <c r="X154" s="255"/>
      <c r="Y154" s="255"/>
      <c r="Z154" s="255"/>
    </row>
    <row r="155" spans="1:26" ht="13.5" customHeight="1" x14ac:dyDescent="0.25">
      <c r="A155" s="255"/>
      <c r="B155" s="255"/>
      <c r="C155" s="255"/>
      <c r="D155" s="255"/>
      <c r="E155" s="255"/>
      <c r="F155" s="255"/>
      <c r="G155" s="255"/>
      <c r="H155" s="255"/>
      <c r="I155" s="255"/>
      <c r="J155" s="255"/>
      <c r="K155" s="255"/>
      <c r="L155" s="255"/>
      <c r="M155" s="255"/>
      <c r="N155" s="255"/>
      <c r="O155" s="255"/>
      <c r="P155" s="255"/>
      <c r="Q155" s="255"/>
      <c r="R155" s="255"/>
      <c r="S155" s="255"/>
      <c r="T155" s="255"/>
      <c r="U155" s="255"/>
      <c r="V155" s="255"/>
      <c r="W155" s="255"/>
      <c r="X155" s="255"/>
      <c r="Y155" s="255"/>
      <c r="Z155" s="255"/>
    </row>
    <row r="156" spans="1:26" ht="13.5" customHeight="1" x14ac:dyDescent="0.25">
      <c r="A156" s="255"/>
      <c r="B156" s="255"/>
      <c r="C156" s="255"/>
      <c r="D156" s="255"/>
      <c r="E156" s="255"/>
      <c r="F156" s="255"/>
      <c r="G156" s="255"/>
      <c r="H156" s="255"/>
      <c r="I156" s="255"/>
      <c r="J156" s="255"/>
      <c r="K156" s="255"/>
      <c r="L156" s="255"/>
      <c r="M156" s="255"/>
      <c r="N156" s="255"/>
      <c r="O156" s="255"/>
      <c r="P156" s="255"/>
      <c r="Q156" s="255"/>
      <c r="R156" s="255"/>
      <c r="S156" s="255"/>
      <c r="T156" s="255"/>
      <c r="U156" s="255"/>
      <c r="V156" s="255"/>
      <c r="W156" s="255"/>
      <c r="X156" s="255"/>
      <c r="Y156" s="255"/>
      <c r="Z156" s="255"/>
    </row>
    <row r="157" spans="1:26" ht="13.5" customHeight="1" x14ac:dyDescent="0.25">
      <c r="A157" s="255"/>
      <c r="B157" s="255"/>
      <c r="C157" s="255"/>
      <c r="D157" s="255"/>
      <c r="E157" s="255"/>
      <c r="F157" s="255"/>
      <c r="G157" s="255"/>
      <c r="H157" s="255"/>
      <c r="I157" s="255"/>
      <c r="J157" s="255"/>
      <c r="K157" s="255"/>
      <c r="L157" s="255"/>
      <c r="M157" s="255"/>
      <c r="N157" s="255"/>
      <c r="O157" s="255"/>
      <c r="P157" s="255"/>
      <c r="Q157" s="255"/>
      <c r="R157" s="255"/>
      <c r="S157" s="255"/>
      <c r="T157" s="255"/>
      <c r="U157" s="255"/>
      <c r="V157" s="255"/>
      <c r="W157" s="255"/>
      <c r="X157" s="255"/>
      <c r="Y157" s="255"/>
      <c r="Z157" s="255"/>
    </row>
    <row r="158" spans="1:26" ht="13.5" customHeight="1" x14ac:dyDescent="0.25">
      <c r="A158" s="255"/>
      <c r="B158" s="255"/>
      <c r="C158" s="255"/>
      <c r="D158" s="255"/>
      <c r="E158" s="255"/>
      <c r="F158" s="255"/>
      <c r="G158" s="255"/>
      <c r="H158" s="255"/>
      <c r="I158" s="255"/>
      <c r="J158" s="255"/>
      <c r="K158" s="255"/>
      <c r="L158" s="255"/>
      <c r="M158" s="255"/>
      <c r="N158" s="255"/>
      <c r="O158" s="255"/>
      <c r="P158" s="255"/>
      <c r="Q158" s="255"/>
      <c r="R158" s="255"/>
      <c r="S158" s="255"/>
      <c r="T158" s="255"/>
      <c r="U158" s="255"/>
      <c r="V158" s="255"/>
      <c r="W158" s="255"/>
      <c r="X158" s="255"/>
      <c r="Y158" s="255"/>
      <c r="Z158" s="255"/>
    </row>
    <row r="159" spans="1:26" ht="13.5" customHeight="1" x14ac:dyDescent="0.25">
      <c r="A159" s="255"/>
      <c r="B159" s="255"/>
      <c r="C159" s="255"/>
      <c r="D159" s="255"/>
      <c r="E159" s="255"/>
      <c r="F159" s="255"/>
      <c r="G159" s="255"/>
      <c r="H159" s="255"/>
      <c r="I159" s="255"/>
      <c r="J159" s="255"/>
      <c r="K159" s="255"/>
      <c r="L159" s="255"/>
      <c r="M159" s="255"/>
      <c r="N159" s="255"/>
      <c r="O159" s="255"/>
      <c r="P159" s="255"/>
      <c r="Q159" s="255"/>
      <c r="R159" s="255"/>
      <c r="S159" s="255"/>
      <c r="T159" s="255"/>
      <c r="U159" s="255"/>
      <c r="V159" s="255"/>
      <c r="W159" s="255"/>
      <c r="X159" s="255"/>
      <c r="Y159" s="255"/>
      <c r="Z159" s="255"/>
    </row>
    <row r="160" spans="1:26" ht="13.5" customHeight="1" x14ac:dyDescent="0.25">
      <c r="A160" s="255"/>
      <c r="B160" s="255"/>
      <c r="C160" s="255"/>
      <c r="D160" s="255"/>
      <c r="E160" s="255"/>
      <c r="F160" s="255"/>
      <c r="G160" s="255"/>
      <c r="H160" s="255"/>
      <c r="I160" s="255"/>
      <c r="J160" s="255"/>
      <c r="K160" s="255"/>
      <c r="L160" s="255"/>
      <c r="M160" s="255"/>
      <c r="N160" s="255"/>
      <c r="O160" s="255"/>
      <c r="P160" s="255"/>
      <c r="Q160" s="255"/>
      <c r="R160" s="255"/>
      <c r="S160" s="255"/>
      <c r="T160" s="255"/>
      <c r="U160" s="255"/>
      <c r="V160" s="255"/>
      <c r="W160" s="255"/>
      <c r="X160" s="255"/>
      <c r="Y160" s="255"/>
      <c r="Z160" s="255"/>
    </row>
    <row r="161" spans="1:26" ht="13.5" customHeight="1" x14ac:dyDescent="0.25">
      <c r="A161" s="255"/>
      <c r="B161" s="255"/>
      <c r="C161" s="255"/>
      <c r="D161" s="255"/>
      <c r="E161" s="255"/>
      <c r="F161" s="255"/>
      <c r="G161" s="255"/>
      <c r="H161" s="255"/>
      <c r="I161" s="255"/>
      <c r="J161" s="255"/>
      <c r="K161" s="255"/>
      <c r="L161" s="255"/>
      <c r="M161" s="255"/>
      <c r="N161" s="255"/>
      <c r="O161" s="255"/>
      <c r="P161" s="255"/>
      <c r="Q161" s="255"/>
      <c r="R161" s="255"/>
      <c r="S161" s="255"/>
      <c r="T161" s="255"/>
      <c r="U161" s="255"/>
      <c r="V161" s="255"/>
      <c r="W161" s="255"/>
      <c r="X161" s="255"/>
      <c r="Y161" s="255"/>
      <c r="Z161" s="255"/>
    </row>
    <row r="162" spans="1:26" ht="13.5" customHeight="1" x14ac:dyDescent="0.25">
      <c r="A162" s="255"/>
      <c r="B162" s="255"/>
      <c r="C162" s="255"/>
      <c r="D162" s="255"/>
      <c r="E162" s="255"/>
      <c r="F162" s="255"/>
      <c r="G162" s="255"/>
      <c r="H162" s="255"/>
      <c r="I162" s="255"/>
      <c r="J162" s="255"/>
      <c r="K162" s="255"/>
      <c r="L162" s="255"/>
      <c r="M162" s="255"/>
      <c r="N162" s="255"/>
      <c r="O162" s="255"/>
      <c r="P162" s="255"/>
      <c r="Q162" s="255"/>
      <c r="R162" s="255"/>
      <c r="S162" s="255"/>
      <c r="T162" s="255"/>
      <c r="U162" s="255"/>
      <c r="V162" s="255"/>
      <c r="W162" s="255"/>
      <c r="X162" s="255"/>
      <c r="Y162" s="255"/>
      <c r="Z162" s="255"/>
    </row>
    <row r="163" spans="1:26" ht="13.5" customHeight="1" x14ac:dyDescent="0.25">
      <c r="A163" s="255"/>
      <c r="B163" s="255"/>
      <c r="C163" s="255"/>
      <c r="D163" s="255"/>
      <c r="E163" s="255"/>
      <c r="F163" s="255"/>
      <c r="G163" s="255"/>
      <c r="H163" s="255"/>
      <c r="I163" s="255"/>
      <c r="J163" s="255"/>
      <c r="K163" s="255"/>
      <c r="L163" s="255"/>
      <c r="M163" s="255"/>
      <c r="N163" s="255"/>
      <c r="O163" s="255"/>
      <c r="P163" s="255"/>
      <c r="Q163" s="255"/>
      <c r="R163" s="255"/>
      <c r="S163" s="255"/>
      <c r="T163" s="255"/>
      <c r="U163" s="255"/>
      <c r="V163" s="255"/>
      <c r="W163" s="255"/>
      <c r="X163" s="255"/>
      <c r="Y163" s="255"/>
      <c r="Z163" s="255"/>
    </row>
    <row r="164" spans="1:26" ht="13.5" customHeight="1" x14ac:dyDescent="0.25">
      <c r="A164" s="255"/>
      <c r="B164" s="255"/>
      <c r="C164" s="255"/>
      <c r="D164" s="255"/>
      <c r="E164" s="255"/>
      <c r="F164" s="255"/>
      <c r="G164" s="255"/>
      <c r="H164" s="255"/>
      <c r="I164" s="255"/>
      <c r="J164" s="255"/>
      <c r="K164" s="255"/>
      <c r="L164" s="255"/>
      <c r="M164" s="255"/>
      <c r="N164" s="255"/>
      <c r="O164" s="255"/>
      <c r="P164" s="255"/>
      <c r="Q164" s="255"/>
      <c r="R164" s="255"/>
      <c r="S164" s="255"/>
      <c r="T164" s="255"/>
      <c r="U164" s="255"/>
      <c r="V164" s="255"/>
      <c r="W164" s="255"/>
      <c r="X164" s="255"/>
      <c r="Y164" s="255"/>
      <c r="Z164" s="255"/>
    </row>
    <row r="165" spans="1:26" ht="13.5" customHeight="1" x14ac:dyDescent="0.25">
      <c r="A165" s="255"/>
      <c r="B165" s="255"/>
      <c r="C165" s="255"/>
      <c r="D165" s="255"/>
      <c r="E165" s="255"/>
      <c r="F165" s="255"/>
      <c r="G165" s="255"/>
      <c r="H165" s="255"/>
      <c r="I165" s="255"/>
      <c r="J165" s="255"/>
      <c r="K165" s="255"/>
      <c r="L165" s="255"/>
      <c r="M165" s="255"/>
      <c r="N165" s="255"/>
      <c r="O165" s="255"/>
      <c r="P165" s="255"/>
      <c r="Q165" s="255"/>
      <c r="R165" s="255"/>
      <c r="S165" s="255"/>
      <c r="T165" s="255"/>
      <c r="U165" s="255"/>
      <c r="V165" s="255"/>
      <c r="W165" s="255"/>
      <c r="X165" s="255"/>
      <c r="Y165" s="255"/>
      <c r="Z165" s="255"/>
    </row>
    <row r="166" spans="1:26" ht="13.5" customHeight="1" x14ac:dyDescent="0.25">
      <c r="A166" s="255"/>
      <c r="B166" s="255"/>
      <c r="C166" s="255"/>
      <c r="D166" s="255"/>
      <c r="E166" s="255"/>
      <c r="F166" s="255"/>
      <c r="G166" s="255"/>
      <c r="H166" s="255"/>
      <c r="I166" s="255"/>
      <c r="J166" s="255"/>
      <c r="K166" s="255"/>
      <c r="L166" s="255"/>
      <c r="M166" s="255"/>
      <c r="N166" s="255"/>
      <c r="O166" s="255"/>
      <c r="P166" s="255"/>
      <c r="Q166" s="255"/>
      <c r="R166" s="255"/>
      <c r="S166" s="255"/>
      <c r="T166" s="255"/>
      <c r="U166" s="255"/>
      <c r="V166" s="255"/>
      <c r="W166" s="255"/>
      <c r="X166" s="255"/>
      <c r="Y166" s="255"/>
      <c r="Z166" s="255"/>
    </row>
    <row r="167" spans="1:26" ht="13.5" customHeight="1" x14ac:dyDescent="0.25">
      <c r="A167" s="255"/>
      <c r="B167" s="255"/>
      <c r="C167" s="255"/>
      <c r="D167" s="255"/>
      <c r="E167" s="255"/>
      <c r="F167" s="255"/>
      <c r="G167" s="255"/>
      <c r="H167" s="255"/>
      <c r="I167" s="255"/>
      <c r="J167" s="255"/>
      <c r="K167" s="255"/>
      <c r="L167" s="255"/>
      <c r="M167" s="255"/>
      <c r="N167" s="255"/>
      <c r="O167" s="255"/>
      <c r="P167" s="255"/>
      <c r="Q167" s="255"/>
      <c r="R167" s="255"/>
      <c r="S167" s="255"/>
      <c r="T167" s="255"/>
      <c r="U167" s="255"/>
      <c r="V167" s="255"/>
      <c r="W167" s="255"/>
      <c r="X167" s="255"/>
      <c r="Y167" s="255"/>
      <c r="Z167" s="255"/>
    </row>
    <row r="168" spans="1:26" ht="13.5" customHeight="1" x14ac:dyDescent="0.25">
      <c r="A168" s="255"/>
      <c r="B168" s="255"/>
      <c r="C168" s="255"/>
      <c r="D168" s="255"/>
      <c r="E168" s="255"/>
      <c r="F168" s="255"/>
      <c r="G168" s="255"/>
      <c r="H168" s="255"/>
      <c r="I168" s="255"/>
      <c r="J168" s="255"/>
      <c r="K168" s="255"/>
      <c r="L168" s="255"/>
      <c r="M168" s="255"/>
      <c r="N168" s="255"/>
      <c r="O168" s="255"/>
      <c r="P168" s="255"/>
      <c r="Q168" s="255"/>
      <c r="R168" s="255"/>
      <c r="S168" s="255"/>
      <c r="T168" s="255"/>
      <c r="U168" s="255"/>
      <c r="V168" s="255"/>
      <c r="W168" s="255"/>
      <c r="X168" s="255"/>
      <c r="Y168" s="255"/>
      <c r="Z168" s="255"/>
    </row>
    <row r="169" spans="1:26" ht="13.5" customHeight="1" x14ac:dyDescent="0.25">
      <c r="A169" s="255"/>
      <c r="B169" s="255"/>
      <c r="C169" s="255"/>
      <c r="D169" s="255"/>
      <c r="E169" s="255"/>
      <c r="F169" s="255"/>
      <c r="G169" s="255"/>
      <c r="H169" s="255"/>
      <c r="I169" s="255"/>
      <c r="J169" s="255"/>
      <c r="K169" s="255"/>
      <c r="L169" s="255"/>
      <c r="M169" s="255"/>
      <c r="N169" s="255"/>
      <c r="O169" s="255"/>
      <c r="P169" s="255"/>
      <c r="Q169" s="255"/>
      <c r="R169" s="255"/>
      <c r="S169" s="255"/>
      <c r="T169" s="255"/>
      <c r="U169" s="255"/>
      <c r="V169" s="255"/>
      <c r="W169" s="255"/>
      <c r="X169" s="255"/>
      <c r="Y169" s="255"/>
      <c r="Z169" s="255"/>
    </row>
    <row r="170" spans="1:26" ht="13.5" customHeight="1" x14ac:dyDescent="0.25">
      <c r="A170" s="255"/>
      <c r="B170" s="255"/>
      <c r="C170" s="255"/>
      <c r="D170" s="255"/>
      <c r="E170" s="255"/>
      <c r="F170" s="255"/>
      <c r="G170" s="255"/>
      <c r="H170" s="255"/>
      <c r="I170" s="255"/>
      <c r="J170" s="255"/>
      <c r="K170" s="255"/>
      <c r="L170" s="255"/>
      <c r="M170" s="255"/>
      <c r="N170" s="255"/>
      <c r="O170" s="255"/>
      <c r="P170" s="255"/>
      <c r="Q170" s="255"/>
      <c r="R170" s="255"/>
      <c r="S170" s="255"/>
      <c r="T170" s="255"/>
      <c r="U170" s="255"/>
      <c r="V170" s="255"/>
      <c r="W170" s="255"/>
      <c r="X170" s="255"/>
      <c r="Y170" s="255"/>
      <c r="Z170" s="255"/>
    </row>
    <row r="171" spans="1:26" ht="13.5" customHeight="1" x14ac:dyDescent="0.25">
      <c r="A171" s="255"/>
      <c r="B171" s="255"/>
      <c r="C171" s="255"/>
      <c r="D171" s="255"/>
      <c r="E171" s="255"/>
      <c r="F171" s="255"/>
      <c r="G171" s="255"/>
      <c r="H171" s="255"/>
      <c r="I171" s="255"/>
      <c r="J171" s="255"/>
      <c r="K171" s="255"/>
      <c r="L171" s="255"/>
      <c r="M171" s="255"/>
      <c r="N171" s="255"/>
      <c r="O171" s="255"/>
      <c r="P171" s="255"/>
      <c r="Q171" s="255"/>
      <c r="R171" s="255"/>
      <c r="S171" s="255"/>
      <c r="T171" s="255"/>
      <c r="U171" s="255"/>
      <c r="V171" s="255"/>
      <c r="W171" s="255"/>
      <c r="X171" s="255"/>
      <c r="Y171" s="255"/>
      <c r="Z171" s="255"/>
    </row>
    <row r="172" spans="1:26" ht="13.5" customHeight="1" x14ac:dyDescent="0.25">
      <c r="A172" s="255"/>
      <c r="B172" s="255"/>
      <c r="C172" s="255"/>
      <c r="D172" s="255"/>
      <c r="E172" s="255"/>
      <c r="F172" s="255"/>
      <c r="G172" s="255"/>
      <c r="H172" s="255"/>
      <c r="I172" s="255"/>
      <c r="J172" s="255"/>
      <c r="K172" s="255"/>
      <c r="L172" s="255"/>
      <c r="M172" s="255"/>
      <c r="N172" s="255"/>
      <c r="O172" s="255"/>
      <c r="P172" s="255"/>
      <c r="Q172" s="255"/>
      <c r="R172" s="255"/>
      <c r="S172" s="255"/>
      <c r="T172" s="255"/>
      <c r="U172" s="255"/>
      <c r="V172" s="255"/>
      <c r="W172" s="255"/>
      <c r="X172" s="255"/>
      <c r="Y172" s="255"/>
      <c r="Z172" s="255"/>
    </row>
    <row r="173" spans="1:26" ht="13.5" customHeight="1" x14ac:dyDescent="0.25">
      <c r="A173" s="255"/>
      <c r="B173" s="255"/>
      <c r="C173" s="255"/>
      <c r="D173" s="255"/>
      <c r="E173" s="255"/>
      <c r="F173" s="255"/>
      <c r="G173" s="255"/>
      <c r="H173" s="255"/>
      <c r="I173" s="255"/>
      <c r="J173" s="255"/>
      <c r="K173" s="255"/>
      <c r="L173" s="255"/>
      <c r="M173" s="255"/>
      <c r="N173" s="255"/>
      <c r="O173" s="255"/>
      <c r="P173" s="255"/>
      <c r="Q173" s="255"/>
      <c r="R173" s="255"/>
      <c r="S173" s="255"/>
      <c r="T173" s="255"/>
      <c r="U173" s="255"/>
      <c r="V173" s="255"/>
      <c r="W173" s="255"/>
      <c r="X173" s="255"/>
      <c r="Y173" s="255"/>
      <c r="Z173" s="255"/>
    </row>
    <row r="174" spans="1:26" ht="13.5" customHeight="1" x14ac:dyDescent="0.25">
      <c r="A174" s="255"/>
      <c r="B174" s="255"/>
      <c r="C174" s="255"/>
      <c r="D174" s="255"/>
      <c r="E174" s="255"/>
      <c r="F174" s="255"/>
      <c r="G174" s="255"/>
      <c r="H174" s="255"/>
      <c r="I174" s="255"/>
      <c r="J174" s="255"/>
      <c r="K174" s="255"/>
      <c r="L174" s="255"/>
      <c r="M174" s="255"/>
      <c r="N174" s="255"/>
      <c r="O174" s="255"/>
      <c r="P174" s="255"/>
      <c r="Q174" s="255"/>
      <c r="R174" s="255"/>
      <c r="S174" s="255"/>
      <c r="T174" s="255"/>
      <c r="U174" s="255"/>
      <c r="V174" s="255"/>
      <c r="W174" s="255"/>
      <c r="X174" s="255"/>
      <c r="Y174" s="255"/>
      <c r="Z174" s="255"/>
    </row>
    <row r="175" spans="1:26" ht="13.5" customHeight="1" x14ac:dyDescent="0.25">
      <c r="A175" s="255"/>
      <c r="B175" s="255"/>
      <c r="C175" s="255"/>
      <c r="D175" s="255"/>
      <c r="E175" s="255"/>
      <c r="F175" s="255"/>
      <c r="G175" s="255"/>
      <c r="H175" s="255"/>
      <c r="I175" s="255"/>
      <c r="J175" s="255"/>
      <c r="K175" s="255"/>
      <c r="L175" s="255"/>
      <c r="M175" s="255"/>
      <c r="N175" s="255"/>
      <c r="O175" s="255"/>
      <c r="P175" s="255"/>
      <c r="Q175" s="255"/>
      <c r="R175" s="255"/>
      <c r="S175" s="255"/>
      <c r="T175" s="255"/>
      <c r="U175" s="255"/>
      <c r="V175" s="255"/>
      <c r="W175" s="255"/>
      <c r="X175" s="255"/>
      <c r="Y175" s="255"/>
      <c r="Z175" s="255"/>
    </row>
    <row r="176" spans="1:26" ht="13.5" customHeight="1" x14ac:dyDescent="0.25">
      <c r="A176" s="255"/>
      <c r="B176" s="255"/>
      <c r="C176" s="255"/>
      <c r="D176" s="255"/>
      <c r="E176" s="255"/>
      <c r="F176" s="255"/>
      <c r="G176" s="255"/>
      <c r="H176" s="255"/>
      <c r="I176" s="255"/>
      <c r="J176" s="255"/>
      <c r="K176" s="255"/>
      <c r="L176" s="255"/>
      <c r="M176" s="255"/>
      <c r="N176" s="255"/>
      <c r="O176" s="255"/>
      <c r="P176" s="255"/>
      <c r="Q176" s="255"/>
      <c r="R176" s="255"/>
      <c r="S176" s="255"/>
      <c r="T176" s="255"/>
      <c r="U176" s="255"/>
      <c r="V176" s="255"/>
      <c r="W176" s="255"/>
      <c r="X176" s="255"/>
      <c r="Y176" s="255"/>
      <c r="Z176" s="255"/>
    </row>
    <row r="177" spans="1:26" ht="13.5" customHeight="1" x14ac:dyDescent="0.25">
      <c r="A177" s="255"/>
      <c r="B177" s="255"/>
      <c r="C177" s="255"/>
      <c r="D177" s="255"/>
      <c r="E177" s="255"/>
      <c r="F177" s="255"/>
      <c r="G177" s="255"/>
      <c r="H177" s="255"/>
      <c r="I177" s="255"/>
      <c r="J177" s="255"/>
      <c r="K177" s="255"/>
      <c r="L177" s="255"/>
      <c r="M177" s="255"/>
      <c r="N177" s="255"/>
      <c r="O177" s="255"/>
      <c r="P177" s="255"/>
      <c r="Q177" s="255"/>
      <c r="R177" s="255"/>
      <c r="S177" s="255"/>
      <c r="T177" s="255"/>
      <c r="U177" s="255"/>
      <c r="V177" s="255"/>
      <c r="W177" s="255"/>
      <c r="X177" s="255"/>
      <c r="Y177" s="255"/>
      <c r="Z177" s="255"/>
    </row>
    <row r="178" spans="1:26" ht="13.5" customHeight="1" x14ac:dyDescent="0.25">
      <c r="A178" s="255"/>
      <c r="B178" s="255"/>
      <c r="C178" s="255"/>
      <c r="D178" s="255"/>
      <c r="E178" s="255"/>
      <c r="F178" s="255"/>
      <c r="G178" s="255"/>
      <c r="H178" s="255"/>
      <c r="I178" s="255"/>
      <c r="J178" s="255"/>
      <c r="K178" s="255"/>
      <c r="L178" s="255"/>
      <c r="M178" s="255"/>
      <c r="N178" s="255"/>
      <c r="O178" s="255"/>
      <c r="P178" s="255"/>
      <c r="Q178" s="255"/>
      <c r="R178" s="255"/>
      <c r="S178" s="255"/>
      <c r="T178" s="255"/>
      <c r="U178" s="255"/>
      <c r="V178" s="255"/>
      <c r="W178" s="255"/>
      <c r="X178" s="255"/>
      <c r="Y178" s="255"/>
      <c r="Z178" s="255"/>
    </row>
    <row r="179" spans="1:26" ht="13.5" customHeight="1" x14ac:dyDescent="0.25">
      <c r="A179" s="255"/>
      <c r="B179" s="255"/>
      <c r="C179" s="255"/>
      <c r="D179" s="255"/>
      <c r="E179" s="255"/>
      <c r="F179" s="255"/>
      <c r="G179" s="255"/>
      <c r="H179" s="255"/>
      <c r="I179" s="255"/>
      <c r="J179" s="255"/>
      <c r="K179" s="255"/>
      <c r="L179" s="255"/>
      <c r="M179" s="255"/>
      <c r="N179" s="255"/>
      <c r="O179" s="255"/>
      <c r="P179" s="255"/>
      <c r="Q179" s="255"/>
      <c r="R179" s="255"/>
      <c r="S179" s="255"/>
      <c r="T179" s="255"/>
      <c r="U179" s="255"/>
      <c r="V179" s="255"/>
      <c r="W179" s="255"/>
      <c r="X179" s="255"/>
      <c r="Y179" s="255"/>
      <c r="Z179" s="255"/>
    </row>
    <row r="180" spans="1:26" ht="13.5" customHeight="1" x14ac:dyDescent="0.25">
      <c r="A180" s="255"/>
      <c r="B180" s="255"/>
      <c r="C180" s="255"/>
      <c r="D180" s="255"/>
      <c r="E180" s="255"/>
      <c r="F180" s="255"/>
      <c r="G180" s="255"/>
      <c r="H180" s="255"/>
      <c r="I180" s="255"/>
      <c r="J180" s="255"/>
      <c r="K180" s="255"/>
      <c r="L180" s="255"/>
      <c r="M180" s="255"/>
      <c r="N180" s="255"/>
      <c r="O180" s="255"/>
      <c r="P180" s="255"/>
      <c r="Q180" s="255"/>
      <c r="R180" s="255"/>
      <c r="S180" s="255"/>
      <c r="T180" s="255"/>
      <c r="U180" s="255"/>
      <c r="V180" s="255"/>
      <c r="W180" s="255"/>
      <c r="X180" s="255"/>
      <c r="Y180" s="255"/>
      <c r="Z180" s="255"/>
    </row>
    <row r="181" spans="1:26" ht="13.5" customHeight="1" x14ac:dyDescent="0.25">
      <c r="A181" s="255"/>
      <c r="B181" s="255"/>
      <c r="C181" s="255"/>
      <c r="D181" s="255"/>
      <c r="E181" s="255"/>
      <c r="F181" s="255"/>
      <c r="G181" s="255"/>
      <c r="H181" s="255"/>
      <c r="I181" s="255"/>
      <c r="J181" s="255"/>
      <c r="K181" s="255"/>
      <c r="L181" s="255"/>
      <c r="M181" s="255"/>
      <c r="N181" s="255"/>
      <c r="O181" s="255"/>
      <c r="P181" s="255"/>
      <c r="Q181" s="255"/>
      <c r="R181" s="255"/>
      <c r="S181" s="255"/>
      <c r="T181" s="255"/>
      <c r="U181" s="255"/>
      <c r="V181" s="255"/>
      <c r="W181" s="255"/>
      <c r="X181" s="255"/>
      <c r="Y181" s="255"/>
      <c r="Z181" s="255"/>
    </row>
    <row r="182" spans="1:26" ht="13.5" customHeight="1" x14ac:dyDescent="0.25">
      <c r="A182" s="255"/>
      <c r="B182" s="255"/>
      <c r="C182" s="255"/>
      <c r="D182" s="255"/>
      <c r="E182" s="255"/>
      <c r="F182" s="255"/>
      <c r="G182" s="255"/>
      <c r="H182" s="255"/>
      <c r="I182" s="255"/>
      <c r="J182" s="255"/>
      <c r="K182" s="255"/>
      <c r="L182" s="255"/>
      <c r="M182" s="255"/>
      <c r="N182" s="255"/>
      <c r="O182" s="255"/>
      <c r="P182" s="255"/>
      <c r="Q182" s="255"/>
      <c r="R182" s="255"/>
      <c r="S182" s="255"/>
      <c r="T182" s="255"/>
      <c r="U182" s="255"/>
      <c r="V182" s="255"/>
      <c r="W182" s="255"/>
      <c r="X182" s="255"/>
      <c r="Y182" s="255"/>
      <c r="Z182" s="255"/>
    </row>
    <row r="183" spans="1:26" ht="13.5" customHeight="1" x14ac:dyDescent="0.25">
      <c r="A183" s="255"/>
      <c r="B183" s="255"/>
      <c r="C183" s="255"/>
      <c r="D183" s="255"/>
      <c r="E183" s="255"/>
      <c r="F183" s="255"/>
      <c r="G183" s="255"/>
      <c r="H183" s="255"/>
      <c r="I183" s="255"/>
      <c r="J183" s="255"/>
      <c r="K183" s="255"/>
      <c r="L183" s="255"/>
      <c r="M183" s="255"/>
      <c r="N183" s="255"/>
      <c r="O183" s="255"/>
      <c r="P183" s="255"/>
      <c r="Q183" s="255"/>
      <c r="R183" s="255"/>
      <c r="S183" s="255"/>
      <c r="T183" s="255"/>
      <c r="U183" s="255"/>
      <c r="V183" s="255"/>
      <c r="W183" s="255"/>
      <c r="X183" s="255"/>
      <c r="Y183" s="255"/>
      <c r="Z183" s="255"/>
    </row>
    <row r="184" spans="1:26" ht="13.5" customHeight="1" x14ac:dyDescent="0.25">
      <c r="A184" s="255"/>
      <c r="B184" s="255"/>
      <c r="C184" s="255"/>
      <c r="D184" s="255"/>
      <c r="E184" s="255"/>
      <c r="F184" s="255"/>
      <c r="G184" s="255"/>
      <c r="H184" s="255"/>
      <c r="I184" s="255"/>
      <c r="J184" s="255"/>
      <c r="K184" s="255"/>
      <c r="L184" s="255"/>
      <c r="M184" s="255"/>
      <c r="N184" s="255"/>
      <c r="O184" s="255"/>
      <c r="P184" s="255"/>
      <c r="Q184" s="255"/>
      <c r="R184" s="255"/>
      <c r="S184" s="255"/>
      <c r="T184" s="255"/>
      <c r="U184" s="255"/>
      <c r="V184" s="255"/>
      <c r="W184" s="255"/>
      <c r="X184" s="255"/>
      <c r="Y184" s="255"/>
      <c r="Z184" s="255"/>
    </row>
    <row r="185" spans="1:26" ht="13.5" customHeight="1" x14ac:dyDescent="0.25">
      <c r="A185" s="255"/>
      <c r="B185" s="255"/>
      <c r="C185" s="255"/>
      <c r="D185" s="255"/>
      <c r="E185" s="255"/>
      <c r="F185" s="255"/>
      <c r="G185" s="255"/>
      <c r="H185" s="255"/>
      <c r="I185" s="255"/>
      <c r="J185" s="255"/>
      <c r="K185" s="255"/>
      <c r="L185" s="255"/>
      <c r="M185" s="255"/>
      <c r="N185" s="255"/>
      <c r="O185" s="255"/>
      <c r="P185" s="255"/>
      <c r="Q185" s="255"/>
      <c r="R185" s="255"/>
      <c r="S185" s="255"/>
      <c r="T185" s="255"/>
      <c r="U185" s="255"/>
      <c r="V185" s="255"/>
      <c r="W185" s="255"/>
      <c r="X185" s="255"/>
      <c r="Y185" s="255"/>
      <c r="Z185" s="255"/>
    </row>
    <row r="186" spans="1:26" ht="13.5" customHeight="1" x14ac:dyDescent="0.25">
      <c r="A186" s="255"/>
      <c r="B186" s="255"/>
      <c r="C186" s="255"/>
      <c r="D186" s="255"/>
      <c r="E186" s="255"/>
      <c r="F186" s="255"/>
      <c r="G186" s="255"/>
      <c r="H186" s="255"/>
      <c r="I186" s="255"/>
      <c r="J186" s="255"/>
      <c r="K186" s="255"/>
      <c r="L186" s="255"/>
      <c r="M186" s="255"/>
      <c r="N186" s="255"/>
      <c r="O186" s="255"/>
      <c r="P186" s="255"/>
      <c r="Q186" s="255"/>
      <c r="R186" s="255"/>
      <c r="S186" s="255"/>
      <c r="T186" s="255"/>
      <c r="U186" s="255"/>
      <c r="V186" s="255"/>
      <c r="W186" s="255"/>
      <c r="X186" s="255"/>
      <c r="Y186" s="255"/>
      <c r="Z186" s="255"/>
    </row>
    <row r="187" spans="1:26" ht="13.5" customHeight="1" x14ac:dyDescent="0.25">
      <c r="A187" s="255"/>
      <c r="B187" s="255"/>
      <c r="C187" s="255"/>
      <c r="D187" s="255"/>
      <c r="E187" s="255"/>
      <c r="F187" s="255"/>
      <c r="G187" s="255"/>
      <c r="H187" s="255"/>
      <c r="I187" s="255"/>
      <c r="J187" s="255"/>
      <c r="K187" s="255"/>
      <c r="L187" s="255"/>
      <c r="M187" s="255"/>
      <c r="N187" s="255"/>
      <c r="O187" s="255"/>
      <c r="P187" s="255"/>
      <c r="Q187" s="255"/>
      <c r="R187" s="255"/>
      <c r="S187" s="255"/>
      <c r="T187" s="255"/>
      <c r="U187" s="255"/>
      <c r="V187" s="255"/>
      <c r="W187" s="255"/>
      <c r="X187" s="255"/>
      <c r="Y187" s="255"/>
      <c r="Z187" s="255"/>
    </row>
    <row r="188" spans="1:26" ht="13.5" customHeight="1" x14ac:dyDescent="0.25">
      <c r="A188" s="255"/>
      <c r="B188" s="255"/>
      <c r="C188" s="255"/>
      <c r="D188" s="255"/>
      <c r="E188" s="255"/>
      <c r="F188" s="255"/>
      <c r="G188" s="255"/>
      <c r="H188" s="255"/>
      <c r="I188" s="255"/>
      <c r="J188" s="255"/>
      <c r="K188" s="255"/>
      <c r="L188" s="255"/>
      <c r="M188" s="255"/>
      <c r="N188" s="255"/>
      <c r="O188" s="255"/>
      <c r="P188" s="255"/>
      <c r="Q188" s="255"/>
      <c r="R188" s="255"/>
      <c r="S188" s="255"/>
      <c r="T188" s="255"/>
      <c r="U188" s="255"/>
      <c r="V188" s="255"/>
      <c r="W188" s="255"/>
      <c r="X188" s="255"/>
      <c r="Y188" s="255"/>
      <c r="Z188" s="255"/>
    </row>
    <row r="189" spans="1:26" ht="13.5" customHeight="1" x14ac:dyDescent="0.25">
      <c r="A189" s="255"/>
      <c r="B189" s="255"/>
      <c r="C189" s="255"/>
      <c r="D189" s="255"/>
      <c r="E189" s="255"/>
      <c r="F189" s="255"/>
      <c r="G189" s="255"/>
      <c r="H189" s="255"/>
      <c r="I189" s="255"/>
      <c r="J189" s="255"/>
      <c r="K189" s="255"/>
      <c r="L189" s="255"/>
      <c r="M189" s="255"/>
      <c r="N189" s="255"/>
      <c r="O189" s="255"/>
      <c r="P189" s="255"/>
      <c r="Q189" s="255"/>
      <c r="R189" s="255"/>
      <c r="S189" s="255"/>
      <c r="T189" s="255"/>
      <c r="U189" s="255"/>
      <c r="V189" s="255"/>
      <c r="W189" s="255"/>
      <c r="X189" s="255"/>
      <c r="Y189" s="255"/>
      <c r="Z189" s="255"/>
    </row>
    <row r="190" spans="1:26" ht="13.5" customHeight="1" x14ac:dyDescent="0.25">
      <c r="A190" s="255"/>
      <c r="B190" s="255"/>
      <c r="C190" s="255"/>
      <c r="D190" s="255"/>
      <c r="E190" s="255"/>
      <c r="F190" s="255"/>
      <c r="G190" s="255"/>
      <c r="H190" s="255"/>
      <c r="I190" s="255"/>
      <c r="J190" s="255"/>
      <c r="K190" s="255"/>
      <c r="L190" s="255"/>
      <c r="M190" s="255"/>
      <c r="N190" s="255"/>
      <c r="O190" s="255"/>
      <c r="P190" s="255"/>
      <c r="Q190" s="255"/>
      <c r="R190" s="255"/>
      <c r="S190" s="255"/>
      <c r="T190" s="255"/>
      <c r="U190" s="255"/>
      <c r="V190" s="255"/>
      <c r="W190" s="255"/>
      <c r="X190" s="255"/>
      <c r="Y190" s="255"/>
      <c r="Z190" s="255"/>
    </row>
    <row r="191" spans="1:26" ht="13.5" customHeight="1" x14ac:dyDescent="0.25">
      <c r="A191" s="255"/>
      <c r="B191" s="255"/>
      <c r="C191" s="255"/>
      <c r="D191" s="255"/>
      <c r="E191" s="255"/>
      <c r="F191" s="255"/>
      <c r="G191" s="255"/>
      <c r="H191" s="255"/>
      <c r="I191" s="255"/>
      <c r="J191" s="255"/>
      <c r="K191" s="255"/>
      <c r="L191" s="255"/>
      <c r="M191" s="255"/>
      <c r="N191" s="255"/>
      <c r="O191" s="255"/>
      <c r="P191" s="255"/>
      <c r="Q191" s="255"/>
      <c r="R191" s="255"/>
      <c r="S191" s="255"/>
      <c r="T191" s="255"/>
      <c r="U191" s="255"/>
      <c r="V191" s="255"/>
      <c r="W191" s="255"/>
      <c r="X191" s="255"/>
      <c r="Y191" s="255"/>
      <c r="Z191" s="255"/>
    </row>
    <row r="192" spans="1:26" ht="13.5" customHeight="1" x14ac:dyDescent="0.25">
      <c r="A192" s="255"/>
      <c r="B192" s="255"/>
      <c r="C192" s="255"/>
      <c r="D192" s="255"/>
      <c r="E192" s="255"/>
      <c r="F192" s="255"/>
      <c r="G192" s="255"/>
      <c r="H192" s="255"/>
      <c r="I192" s="255"/>
      <c r="J192" s="255"/>
      <c r="K192" s="255"/>
      <c r="L192" s="255"/>
      <c r="M192" s="255"/>
      <c r="N192" s="255"/>
      <c r="O192" s="255"/>
      <c r="P192" s="255"/>
      <c r="Q192" s="255"/>
      <c r="R192" s="255"/>
      <c r="S192" s="255"/>
      <c r="T192" s="255"/>
      <c r="U192" s="255"/>
      <c r="V192" s="255"/>
      <c r="W192" s="255"/>
      <c r="X192" s="255"/>
      <c r="Y192" s="255"/>
      <c r="Z192" s="255"/>
    </row>
    <row r="193" spans="1:26" ht="13.5" customHeight="1" x14ac:dyDescent="0.25">
      <c r="A193" s="255"/>
      <c r="B193" s="255"/>
      <c r="C193" s="255"/>
      <c r="D193" s="255"/>
      <c r="E193" s="255"/>
      <c r="F193" s="255"/>
      <c r="G193" s="255"/>
      <c r="H193" s="255"/>
      <c r="I193" s="255"/>
      <c r="J193" s="255"/>
      <c r="K193" s="255"/>
      <c r="L193" s="255"/>
      <c r="M193" s="255"/>
      <c r="N193" s="255"/>
      <c r="O193" s="255"/>
      <c r="P193" s="255"/>
      <c r="Q193" s="255"/>
      <c r="R193" s="255"/>
      <c r="S193" s="255"/>
      <c r="T193" s="255"/>
      <c r="U193" s="255"/>
      <c r="V193" s="255"/>
      <c r="W193" s="255"/>
      <c r="X193" s="255"/>
      <c r="Y193" s="255"/>
      <c r="Z193" s="255"/>
    </row>
    <row r="194" spans="1:26" ht="13.5" customHeight="1" x14ac:dyDescent="0.25">
      <c r="A194" s="255"/>
      <c r="B194" s="255"/>
      <c r="C194" s="255"/>
      <c r="D194" s="255"/>
      <c r="E194" s="255"/>
      <c r="F194" s="255"/>
      <c r="G194" s="255"/>
      <c r="H194" s="255"/>
      <c r="I194" s="255"/>
      <c r="J194" s="255"/>
      <c r="K194" s="255"/>
      <c r="L194" s="255"/>
      <c r="M194" s="255"/>
      <c r="N194" s="255"/>
      <c r="O194" s="255"/>
      <c r="P194" s="255"/>
      <c r="Q194" s="255"/>
      <c r="R194" s="255"/>
      <c r="S194" s="255"/>
      <c r="T194" s="255"/>
      <c r="U194" s="255"/>
      <c r="V194" s="255"/>
      <c r="W194" s="255"/>
      <c r="X194" s="255"/>
      <c r="Y194" s="255"/>
      <c r="Z194" s="255"/>
    </row>
    <row r="195" spans="1:26" ht="13.5" customHeight="1" x14ac:dyDescent="0.25">
      <c r="A195" s="255"/>
      <c r="B195" s="255"/>
      <c r="C195" s="255"/>
      <c r="D195" s="255"/>
      <c r="E195" s="255"/>
      <c r="F195" s="255"/>
      <c r="G195" s="255"/>
      <c r="H195" s="255"/>
      <c r="I195" s="255"/>
      <c r="J195" s="255"/>
      <c r="K195" s="255"/>
      <c r="L195" s="255"/>
      <c r="M195" s="255"/>
      <c r="N195" s="255"/>
      <c r="O195" s="255"/>
      <c r="P195" s="255"/>
      <c r="Q195" s="255"/>
      <c r="R195" s="255"/>
      <c r="S195" s="255"/>
      <c r="T195" s="255"/>
      <c r="U195" s="255"/>
      <c r="V195" s="255"/>
      <c r="W195" s="255"/>
      <c r="X195" s="255"/>
      <c r="Y195" s="255"/>
      <c r="Z195" s="255"/>
    </row>
    <row r="196" spans="1:26" ht="13.5" customHeight="1" x14ac:dyDescent="0.25">
      <c r="A196" s="255"/>
      <c r="B196" s="255"/>
      <c r="C196" s="255"/>
      <c r="D196" s="255"/>
      <c r="E196" s="255"/>
      <c r="F196" s="255"/>
      <c r="G196" s="255"/>
      <c r="H196" s="255"/>
      <c r="I196" s="255"/>
      <c r="J196" s="255"/>
      <c r="K196" s="255"/>
      <c r="L196" s="255"/>
      <c r="M196" s="255"/>
      <c r="N196" s="255"/>
      <c r="O196" s="255"/>
      <c r="P196" s="255"/>
      <c r="Q196" s="255"/>
      <c r="R196" s="255"/>
      <c r="S196" s="255"/>
      <c r="T196" s="255"/>
      <c r="U196" s="255"/>
      <c r="V196" s="255"/>
      <c r="W196" s="255"/>
      <c r="X196" s="255"/>
      <c r="Y196" s="255"/>
      <c r="Z196" s="255"/>
    </row>
    <row r="197" spans="1:26" ht="13.5" customHeight="1" x14ac:dyDescent="0.25">
      <c r="A197" s="255"/>
      <c r="B197" s="255"/>
      <c r="C197" s="255"/>
      <c r="D197" s="255"/>
      <c r="E197" s="255"/>
      <c r="F197" s="255"/>
      <c r="G197" s="255"/>
      <c r="H197" s="255"/>
      <c r="I197" s="255"/>
      <c r="J197" s="255"/>
      <c r="K197" s="255"/>
      <c r="L197" s="255"/>
      <c r="M197" s="255"/>
      <c r="N197" s="255"/>
      <c r="O197" s="255"/>
      <c r="P197" s="255"/>
      <c r="Q197" s="255"/>
      <c r="R197" s="255"/>
      <c r="S197" s="255"/>
      <c r="T197" s="255"/>
      <c r="U197" s="255"/>
      <c r="V197" s="255"/>
      <c r="W197" s="255"/>
      <c r="X197" s="255"/>
      <c r="Y197" s="255"/>
      <c r="Z197" s="255"/>
    </row>
    <row r="198" spans="1:26" ht="13.5" customHeight="1" x14ac:dyDescent="0.25">
      <c r="A198" s="255"/>
      <c r="B198" s="255"/>
      <c r="C198" s="255"/>
      <c r="D198" s="255"/>
      <c r="E198" s="255"/>
      <c r="F198" s="255"/>
      <c r="G198" s="255"/>
      <c r="H198" s="255"/>
      <c r="I198" s="255"/>
      <c r="J198" s="255"/>
      <c r="K198" s="255"/>
      <c r="L198" s="255"/>
      <c r="M198" s="255"/>
      <c r="N198" s="255"/>
      <c r="O198" s="255"/>
      <c r="P198" s="255"/>
      <c r="Q198" s="255"/>
      <c r="R198" s="255"/>
      <c r="S198" s="255"/>
      <c r="T198" s="255"/>
      <c r="U198" s="255"/>
      <c r="V198" s="255"/>
      <c r="W198" s="255"/>
      <c r="X198" s="255"/>
      <c r="Y198" s="255"/>
      <c r="Z198" s="255"/>
    </row>
    <row r="199" spans="1:26" ht="13.5" customHeight="1" x14ac:dyDescent="0.25">
      <c r="A199" s="255"/>
      <c r="B199" s="255"/>
      <c r="C199" s="255"/>
      <c r="D199" s="255"/>
      <c r="E199" s="255"/>
      <c r="F199" s="255"/>
      <c r="G199" s="255"/>
      <c r="H199" s="255"/>
      <c r="I199" s="255"/>
      <c r="J199" s="255"/>
      <c r="K199" s="255"/>
      <c r="L199" s="255"/>
      <c r="M199" s="255"/>
      <c r="N199" s="255"/>
      <c r="O199" s="255"/>
      <c r="P199" s="255"/>
      <c r="Q199" s="255"/>
      <c r="R199" s="255"/>
      <c r="S199" s="255"/>
      <c r="T199" s="255"/>
      <c r="U199" s="255"/>
      <c r="V199" s="255"/>
      <c r="W199" s="255"/>
      <c r="X199" s="255"/>
      <c r="Y199" s="255"/>
      <c r="Z199" s="255"/>
    </row>
    <row r="200" spans="1:26" ht="13.5" customHeight="1" x14ac:dyDescent="0.25">
      <c r="A200" s="255"/>
      <c r="B200" s="255"/>
      <c r="C200" s="255"/>
      <c r="D200" s="255"/>
      <c r="E200" s="255"/>
      <c r="F200" s="255"/>
      <c r="G200" s="255"/>
      <c r="H200" s="255"/>
      <c r="I200" s="255"/>
      <c r="J200" s="255"/>
      <c r="K200" s="255"/>
      <c r="L200" s="255"/>
      <c r="M200" s="255"/>
      <c r="N200" s="255"/>
      <c r="O200" s="255"/>
      <c r="P200" s="255"/>
      <c r="Q200" s="255"/>
      <c r="R200" s="255"/>
      <c r="S200" s="255"/>
      <c r="T200" s="255"/>
      <c r="U200" s="255"/>
      <c r="V200" s="255"/>
      <c r="W200" s="255"/>
      <c r="X200" s="255"/>
      <c r="Y200" s="255"/>
      <c r="Z200" s="255"/>
    </row>
    <row r="201" spans="1:26" ht="13.5" customHeight="1" x14ac:dyDescent="0.25">
      <c r="A201" s="255"/>
      <c r="B201" s="255"/>
      <c r="C201" s="255"/>
      <c r="D201" s="255"/>
      <c r="E201" s="255"/>
      <c r="F201" s="255"/>
      <c r="G201" s="255"/>
      <c r="H201" s="255"/>
      <c r="I201" s="255"/>
      <c r="J201" s="255"/>
      <c r="K201" s="255"/>
      <c r="L201" s="255"/>
      <c r="M201" s="255"/>
      <c r="N201" s="255"/>
      <c r="O201" s="255"/>
      <c r="P201" s="255"/>
      <c r="Q201" s="255"/>
      <c r="R201" s="255"/>
      <c r="S201" s="255"/>
      <c r="T201" s="255"/>
      <c r="U201" s="255"/>
      <c r="V201" s="255"/>
      <c r="W201" s="255"/>
      <c r="X201" s="255"/>
      <c r="Y201" s="255"/>
      <c r="Z201" s="255"/>
    </row>
    <row r="202" spans="1:26" ht="13.5" customHeight="1" x14ac:dyDescent="0.25">
      <c r="A202" s="255"/>
      <c r="B202" s="255"/>
      <c r="C202" s="255"/>
      <c r="D202" s="255"/>
      <c r="E202" s="255"/>
      <c r="F202" s="255"/>
      <c r="G202" s="255"/>
      <c r="H202" s="255"/>
      <c r="I202" s="255"/>
      <c r="J202" s="255"/>
      <c r="K202" s="255"/>
      <c r="L202" s="255"/>
      <c r="M202" s="255"/>
      <c r="N202" s="255"/>
      <c r="O202" s="255"/>
      <c r="P202" s="255"/>
      <c r="Q202" s="255"/>
      <c r="R202" s="255"/>
      <c r="S202" s="255"/>
      <c r="T202" s="255"/>
      <c r="U202" s="255"/>
      <c r="V202" s="255"/>
      <c r="W202" s="255"/>
      <c r="X202" s="255"/>
      <c r="Y202" s="255"/>
      <c r="Z202" s="255"/>
    </row>
    <row r="203" spans="1:26" ht="13.5" customHeight="1" x14ac:dyDescent="0.25">
      <c r="A203" s="255"/>
      <c r="B203" s="255"/>
      <c r="C203" s="255"/>
      <c r="D203" s="255"/>
      <c r="E203" s="255"/>
      <c r="F203" s="255"/>
      <c r="G203" s="255"/>
      <c r="H203" s="255"/>
      <c r="I203" s="255"/>
      <c r="J203" s="255"/>
      <c r="K203" s="255"/>
      <c r="L203" s="255"/>
      <c r="M203" s="255"/>
      <c r="N203" s="255"/>
      <c r="O203" s="255"/>
      <c r="P203" s="255"/>
      <c r="Q203" s="255"/>
      <c r="R203" s="255"/>
      <c r="S203" s="255"/>
      <c r="T203" s="255"/>
      <c r="U203" s="255"/>
      <c r="V203" s="255"/>
      <c r="W203" s="255"/>
      <c r="X203" s="255"/>
      <c r="Y203" s="255"/>
      <c r="Z203" s="255"/>
    </row>
    <row r="204" spans="1:26" ht="13.5" customHeight="1" x14ac:dyDescent="0.25">
      <c r="A204" s="255"/>
      <c r="B204" s="255"/>
      <c r="C204" s="255"/>
      <c r="D204" s="255"/>
      <c r="E204" s="255"/>
      <c r="F204" s="255"/>
      <c r="G204" s="255"/>
      <c r="H204" s="255"/>
      <c r="I204" s="255"/>
      <c r="J204" s="255"/>
      <c r="K204" s="255"/>
      <c r="L204" s="255"/>
      <c r="M204" s="255"/>
      <c r="N204" s="255"/>
      <c r="O204" s="255"/>
      <c r="P204" s="255"/>
      <c r="Q204" s="255"/>
      <c r="R204" s="255"/>
      <c r="S204" s="255"/>
      <c r="T204" s="255"/>
      <c r="U204" s="255"/>
      <c r="V204" s="255"/>
      <c r="W204" s="255"/>
      <c r="X204" s="255"/>
      <c r="Y204" s="255"/>
      <c r="Z204" s="255"/>
    </row>
    <row r="205" spans="1:26" ht="13.5" customHeight="1" x14ac:dyDescent="0.25">
      <c r="A205" s="255"/>
      <c r="B205" s="255"/>
      <c r="C205" s="255"/>
      <c r="D205" s="255"/>
      <c r="E205" s="255"/>
      <c r="F205" s="255"/>
      <c r="G205" s="255"/>
      <c r="H205" s="255"/>
      <c r="I205" s="255"/>
      <c r="J205" s="255"/>
      <c r="K205" s="255"/>
      <c r="L205" s="255"/>
      <c r="M205" s="255"/>
      <c r="N205" s="255"/>
      <c r="O205" s="255"/>
      <c r="P205" s="255"/>
      <c r="Q205" s="255"/>
      <c r="R205" s="255"/>
      <c r="S205" s="255"/>
      <c r="T205" s="255"/>
      <c r="U205" s="255"/>
      <c r="V205" s="255"/>
      <c r="W205" s="255"/>
      <c r="X205" s="255"/>
      <c r="Y205" s="255"/>
      <c r="Z205" s="255"/>
    </row>
    <row r="206" spans="1:26" ht="13.5" customHeight="1" x14ac:dyDescent="0.25">
      <c r="A206" s="255"/>
      <c r="B206" s="255"/>
      <c r="C206" s="255"/>
      <c r="D206" s="255"/>
      <c r="E206" s="255"/>
      <c r="F206" s="255"/>
      <c r="G206" s="255"/>
      <c r="H206" s="255"/>
      <c r="I206" s="255"/>
      <c r="J206" s="255"/>
      <c r="K206" s="255"/>
      <c r="L206" s="255"/>
      <c r="M206" s="255"/>
      <c r="N206" s="255"/>
      <c r="O206" s="255"/>
      <c r="P206" s="255"/>
      <c r="Q206" s="255"/>
      <c r="R206" s="255"/>
      <c r="S206" s="255"/>
      <c r="T206" s="255"/>
      <c r="U206" s="255"/>
      <c r="V206" s="255"/>
      <c r="W206" s="255"/>
      <c r="X206" s="255"/>
      <c r="Y206" s="255"/>
      <c r="Z206" s="255"/>
    </row>
    <row r="207" spans="1:26" ht="13.5" customHeight="1" x14ac:dyDescent="0.25">
      <c r="A207" s="255"/>
      <c r="B207" s="255"/>
      <c r="C207" s="255"/>
      <c r="D207" s="255"/>
      <c r="E207" s="255"/>
      <c r="F207" s="255"/>
      <c r="G207" s="255"/>
      <c r="H207" s="255"/>
      <c r="I207" s="255"/>
      <c r="J207" s="255"/>
      <c r="K207" s="255"/>
      <c r="L207" s="255"/>
      <c r="M207" s="255"/>
      <c r="N207" s="255"/>
      <c r="O207" s="255"/>
      <c r="P207" s="255"/>
      <c r="Q207" s="255"/>
      <c r="R207" s="255"/>
      <c r="S207" s="255"/>
      <c r="T207" s="255"/>
      <c r="U207" s="255"/>
      <c r="V207" s="255"/>
      <c r="W207" s="255"/>
      <c r="X207" s="255"/>
      <c r="Y207" s="255"/>
      <c r="Z207" s="255"/>
    </row>
    <row r="208" spans="1:26" ht="13.5" customHeight="1" x14ac:dyDescent="0.25">
      <c r="A208" s="255"/>
      <c r="B208" s="255"/>
      <c r="C208" s="255"/>
      <c r="D208" s="255"/>
      <c r="E208" s="255"/>
      <c r="F208" s="255"/>
      <c r="G208" s="255"/>
      <c r="H208" s="255"/>
      <c r="I208" s="255"/>
      <c r="J208" s="255"/>
      <c r="K208" s="255"/>
      <c r="L208" s="255"/>
      <c r="M208" s="255"/>
      <c r="N208" s="255"/>
      <c r="O208" s="255"/>
      <c r="P208" s="255"/>
      <c r="Q208" s="255"/>
      <c r="R208" s="255"/>
      <c r="S208" s="255"/>
      <c r="T208" s="255"/>
      <c r="U208" s="255"/>
      <c r="V208" s="255"/>
      <c r="W208" s="255"/>
      <c r="X208" s="255"/>
      <c r="Y208" s="255"/>
      <c r="Z208" s="255"/>
    </row>
    <row r="209" spans="1:26" ht="13.5" customHeight="1" x14ac:dyDescent="0.25">
      <c r="A209" s="255"/>
      <c r="B209" s="255"/>
      <c r="C209" s="255"/>
      <c r="D209" s="255"/>
      <c r="E209" s="255"/>
      <c r="F209" s="255"/>
      <c r="G209" s="255"/>
      <c r="H209" s="255"/>
      <c r="I209" s="255"/>
      <c r="J209" s="255"/>
      <c r="K209" s="255"/>
      <c r="L209" s="255"/>
      <c r="M209" s="255"/>
      <c r="N209" s="255"/>
      <c r="O209" s="255"/>
      <c r="P209" s="255"/>
      <c r="Q209" s="255"/>
      <c r="R209" s="255"/>
      <c r="S209" s="255"/>
      <c r="T209" s="255"/>
      <c r="U209" s="255"/>
      <c r="V209" s="255"/>
      <c r="W209" s="255"/>
      <c r="X209" s="255"/>
      <c r="Y209" s="255"/>
      <c r="Z209" s="255"/>
    </row>
    <row r="210" spans="1:26" ht="13.5" customHeight="1" x14ac:dyDescent="0.25">
      <c r="A210" s="255"/>
      <c r="B210" s="255"/>
      <c r="C210" s="255"/>
      <c r="D210" s="255"/>
      <c r="E210" s="255"/>
      <c r="F210" s="255"/>
      <c r="G210" s="255"/>
      <c r="H210" s="255"/>
      <c r="I210" s="255"/>
      <c r="J210" s="255"/>
      <c r="K210" s="255"/>
      <c r="L210" s="255"/>
      <c r="M210" s="255"/>
      <c r="N210" s="255"/>
      <c r="O210" s="255"/>
      <c r="P210" s="255"/>
      <c r="Q210" s="255"/>
      <c r="R210" s="255"/>
      <c r="S210" s="255"/>
      <c r="T210" s="255"/>
      <c r="U210" s="255"/>
      <c r="V210" s="255"/>
      <c r="W210" s="255"/>
      <c r="X210" s="255"/>
      <c r="Y210" s="255"/>
      <c r="Z210" s="255"/>
    </row>
    <row r="211" spans="1:26" ht="13.5" customHeight="1" x14ac:dyDescent="0.25">
      <c r="A211" s="255"/>
      <c r="B211" s="255"/>
      <c r="C211" s="255"/>
      <c r="D211" s="255"/>
      <c r="E211" s="255"/>
      <c r="F211" s="255"/>
      <c r="G211" s="255"/>
      <c r="H211" s="255"/>
      <c r="I211" s="255"/>
      <c r="J211" s="255"/>
      <c r="K211" s="255"/>
      <c r="L211" s="255"/>
      <c r="M211" s="255"/>
      <c r="N211" s="255"/>
      <c r="O211" s="255"/>
      <c r="P211" s="255"/>
      <c r="Q211" s="255"/>
      <c r="R211" s="255"/>
      <c r="S211" s="255"/>
      <c r="T211" s="255"/>
      <c r="U211" s="255"/>
      <c r="V211" s="255"/>
      <c r="W211" s="255"/>
      <c r="X211" s="255"/>
      <c r="Y211" s="255"/>
      <c r="Z211" s="255"/>
    </row>
    <row r="212" spans="1:26" ht="13.5" customHeight="1" x14ac:dyDescent="0.25">
      <c r="A212" s="255"/>
      <c r="B212" s="255"/>
      <c r="C212" s="255"/>
      <c r="D212" s="255"/>
      <c r="E212" s="255"/>
      <c r="F212" s="255"/>
      <c r="G212" s="255"/>
      <c r="H212" s="255"/>
      <c r="I212" s="255"/>
      <c r="J212" s="255"/>
      <c r="K212" s="255"/>
      <c r="L212" s="255"/>
      <c r="M212" s="255"/>
      <c r="N212" s="255"/>
      <c r="O212" s="255"/>
      <c r="P212" s="255"/>
      <c r="Q212" s="255"/>
      <c r="R212" s="255"/>
      <c r="S212" s="255"/>
      <c r="T212" s="255"/>
      <c r="U212" s="255"/>
      <c r="V212" s="255"/>
      <c r="W212" s="255"/>
      <c r="X212" s="255"/>
      <c r="Y212" s="255"/>
      <c r="Z212" s="255"/>
    </row>
    <row r="213" spans="1:26" ht="13.5" customHeight="1" x14ac:dyDescent="0.25">
      <c r="A213" s="255"/>
      <c r="B213" s="255"/>
      <c r="C213" s="255"/>
      <c r="D213" s="255"/>
      <c r="E213" s="255"/>
      <c r="F213" s="255"/>
      <c r="G213" s="255"/>
      <c r="H213" s="255"/>
      <c r="I213" s="255"/>
      <c r="J213" s="255"/>
      <c r="K213" s="255"/>
      <c r="L213" s="255"/>
      <c r="M213" s="255"/>
      <c r="N213" s="255"/>
      <c r="O213" s="255"/>
      <c r="P213" s="255"/>
      <c r="Q213" s="255"/>
      <c r="R213" s="255"/>
      <c r="S213" s="255"/>
      <c r="T213" s="255"/>
      <c r="U213" s="255"/>
      <c r="V213" s="255"/>
      <c r="W213" s="255"/>
      <c r="X213" s="255"/>
      <c r="Y213" s="255"/>
      <c r="Z213" s="255"/>
    </row>
    <row r="214" spans="1:26" ht="13.5" customHeight="1" x14ac:dyDescent="0.25">
      <c r="A214" s="255"/>
      <c r="B214" s="255"/>
      <c r="C214" s="255"/>
      <c r="D214" s="255"/>
      <c r="E214" s="255"/>
      <c r="F214" s="255"/>
      <c r="G214" s="255"/>
      <c r="H214" s="255"/>
      <c r="I214" s="255"/>
      <c r="J214" s="255"/>
      <c r="K214" s="255"/>
      <c r="L214" s="255"/>
      <c r="M214" s="255"/>
      <c r="N214" s="255"/>
      <c r="O214" s="255"/>
      <c r="P214" s="255"/>
      <c r="Q214" s="255"/>
      <c r="R214" s="255"/>
      <c r="S214" s="255"/>
      <c r="T214" s="255"/>
      <c r="U214" s="255"/>
      <c r="V214" s="255"/>
      <c r="W214" s="255"/>
      <c r="X214" s="255"/>
      <c r="Y214" s="255"/>
      <c r="Z214" s="255"/>
    </row>
    <row r="215" spans="1:26" ht="13.5" customHeight="1" x14ac:dyDescent="0.25">
      <c r="A215" s="255"/>
      <c r="B215" s="255"/>
      <c r="C215" s="255"/>
      <c r="D215" s="255"/>
      <c r="E215" s="255"/>
      <c r="F215" s="255"/>
      <c r="G215" s="255"/>
      <c r="H215" s="255"/>
      <c r="I215" s="255"/>
      <c r="J215" s="255"/>
      <c r="K215" s="255"/>
      <c r="L215" s="255"/>
      <c r="M215" s="255"/>
      <c r="N215" s="255"/>
      <c r="O215" s="255"/>
      <c r="P215" s="255"/>
      <c r="Q215" s="255"/>
      <c r="R215" s="255"/>
      <c r="S215" s="255"/>
      <c r="T215" s="255"/>
      <c r="U215" s="255"/>
      <c r="V215" s="255"/>
      <c r="W215" s="255"/>
      <c r="X215" s="255"/>
      <c r="Y215" s="255"/>
      <c r="Z215" s="255"/>
    </row>
    <row r="216" spans="1:26" ht="13.5" customHeight="1" x14ac:dyDescent="0.25">
      <c r="A216" s="255"/>
      <c r="B216" s="255"/>
      <c r="C216" s="255"/>
      <c r="D216" s="255"/>
      <c r="E216" s="255"/>
      <c r="F216" s="255"/>
      <c r="G216" s="255"/>
      <c r="H216" s="255"/>
      <c r="I216" s="255"/>
      <c r="J216" s="255"/>
      <c r="K216" s="255"/>
      <c r="L216" s="255"/>
      <c r="M216" s="255"/>
      <c r="N216" s="255"/>
      <c r="O216" s="255"/>
      <c r="P216" s="255"/>
      <c r="Q216" s="255"/>
      <c r="R216" s="255"/>
      <c r="S216" s="255"/>
      <c r="T216" s="255"/>
      <c r="U216" s="255"/>
      <c r="V216" s="255"/>
      <c r="W216" s="255"/>
      <c r="X216" s="255"/>
      <c r="Y216" s="255"/>
      <c r="Z216" s="255"/>
    </row>
    <row r="217" spans="1:26" ht="13.5" customHeight="1" x14ac:dyDescent="0.25">
      <c r="A217" s="255"/>
      <c r="B217" s="255"/>
      <c r="C217" s="255"/>
      <c r="D217" s="255"/>
      <c r="E217" s="255"/>
      <c r="F217" s="255"/>
      <c r="G217" s="255"/>
      <c r="H217" s="255"/>
      <c r="I217" s="255"/>
      <c r="J217" s="255"/>
      <c r="K217" s="255"/>
      <c r="L217" s="255"/>
      <c r="M217" s="255"/>
      <c r="N217" s="255"/>
      <c r="O217" s="255"/>
      <c r="P217" s="255"/>
      <c r="Q217" s="255"/>
      <c r="R217" s="255"/>
      <c r="S217" s="255"/>
      <c r="T217" s="255"/>
      <c r="U217" s="255"/>
      <c r="V217" s="255"/>
      <c r="W217" s="255"/>
      <c r="X217" s="255"/>
      <c r="Y217" s="255"/>
      <c r="Z217" s="255"/>
    </row>
    <row r="218" spans="1:26" ht="13.5" customHeight="1" x14ac:dyDescent="0.25">
      <c r="A218" s="255"/>
      <c r="B218" s="255"/>
      <c r="C218" s="255"/>
      <c r="D218" s="255"/>
      <c r="E218" s="255"/>
      <c r="F218" s="255"/>
      <c r="G218" s="255"/>
      <c r="H218" s="255"/>
      <c r="I218" s="255"/>
      <c r="J218" s="255"/>
      <c r="K218" s="255"/>
      <c r="L218" s="255"/>
      <c r="M218" s="255"/>
      <c r="N218" s="255"/>
      <c r="O218" s="255"/>
      <c r="P218" s="255"/>
      <c r="Q218" s="255"/>
      <c r="R218" s="255"/>
      <c r="S218" s="255"/>
      <c r="T218" s="255"/>
      <c r="U218" s="255"/>
      <c r="V218" s="255"/>
      <c r="W218" s="255"/>
      <c r="X218" s="255"/>
      <c r="Y218" s="255"/>
      <c r="Z218" s="255"/>
    </row>
    <row r="219" spans="1:26" ht="13.5" customHeight="1" x14ac:dyDescent="0.25">
      <c r="A219" s="255"/>
      <c r="B219" s="255"/>
      <c r="C219" s="255"/>
      <c r="D219" s="255"/>
      <c r="E219" s="255"/>
      <c r="F219" s="255"/>
      <c r="G219" s="255"/>
      <c r="H219" s="255"/>
      <c r="I219" s="255"/>
      <c r="J219" s="255"/>
      <c r="K219" s="255"/>
      <c r="L219" s="255"/>
      <c r="M219" s="255"/>
      <c r="N219" s="255"/>
      <c r="O219" s="255"/>
      <c r="P219" s="255"/>
      <c r="Q219" s="255"/>
      <c r="R219" s="255"/>
      <c r="S219" s="255"/>
      <c r="T219" s="255"/>
      <c r="U219" s="255"/>
      <c r="V219" s="255"/>
      <c r="W219" s="255"/>
      <c r="X219" s="255"/>
      <c r="Y219" s="255"/>
      <c r="Z219" s="255"/>
    </row>
    <row r="220" spans="1:26" ht="13.5" customHeight="1" x14ac:dyDescent="0.25">
      <c r="A220" s="255"/>
      <c r="B220" s="255"/>
      <c r="C220" s="255"/>
      <c r="D220" s="255"/>
      <c r="E220" s="255"/>
      <c r="F220" s="255"/>
      <c r="G220" s="255"/>
      <c r="H220" s="255"/>
      <c r="I220" s="255"/>
      <c r="J220" s="255"/>
      <c r="K220" s="255"/>
      <c r="L220" s="255"/>
      <c r="M220" s="255"/>
      <c r="N220" s="255"/>
      <c r="O220" s="255"/>
      <c r="P220" s="255"/>
      <c r="Q220" s="255"/>
      <c r="R220" s="255"/>
      <c r="S220" s="255"/>
      <c r="T220" s="255"/>
      <c r="U220" s="255"/>
      <c r="V220" s="255"/>
      <c r="W220" s="255"/>
      <c r="X220" s="255"/>
      <c r="Y220" s="255"/>
      <c r="Z220" s="255"/>
    </row>
    <row r="221" spans="1:26" ht="15.75" customHeight="1" x14ac:dyDescent="0.25"/>
    <row r="222" spans="1:26" ht="15.75" customHeight="1" x14ac:dyDescent="0.25"/>
    <row r="223" spans="1:26" ht="15.75" customHeight="1" x14ac:dyDescent="0.25"/>
    <row r="224" spans="1:26"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0">
    <mergeCell ref="B15:F15"/>
    <mergeCell ref="C11:C12"/>
    <mergeCell ref="C13:C14"/>
    <mergeCell ref="B1:F1"/>
    <mergeCell ref="B3:D3"/>
    <mergeCell ref="B4:B8"/>
    <mergeCell ref="C4:C6"/>
    <mergeCell ref="C7:C8"/>
    <mergeCell ref="B9:B14"/>
    <mergeCell ref="C9:C10"/>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000"/>
  <sheetViews>
    <sheetView showGridLines="0" workbookViewId="0"/>
  </sheetViews>
  <sheetFormatPr baseColWidth="10" defaultColWidth="14.42578125" defaultRowHeight="15" customHeight="1" x14ac:dyDescent="0.25"/>
  <cols>
    <col min="1" max="6" width="10.7109375" customWidth="1"/>
  </cols>
  <sheetData>
    <row r="2" spans="2:5" x14ac:dyDescent="0.25">
      <c r="B2" s="49" t="s">
        <v>889</v>
      </c>
      <c r="E2" s="49" t="s">
        <v>6</v>
      </c>
    </row>
    <row r="3" spans="2:5" x14ac:dyDescent="0.25">
      <c r="B3" s="49" t="s">
        <v>50</v>
      </c>
      <c r="E3" s="49" t="s">
        <v>890</v>
      </c>
    </row>
    <row r="4" spans="2:5" x14ac:dyDescent="0.25">
      <c r="B4" s="49" t="s">
        <v>891</v>
      </c>
      <c r="E4" s="49" t="s">
        <v>18</v>
      </c>
    </row>
    <row r="5" spans="2:5" x14ac:dyDescent="0.25">
      <c r="B5" s="49" t="s">
        <v>892</v>
      </c>
    </row>
    <row r="8" spans="2:5" x14ac:dyDescent="0.25">
      <c r="B8" s="49" t="s">
        <v>893</v>
      </c>
    </row>
    <row r="9" spans="2:5" x14ac:dyDescent="0.25">
      <c r="B9" s="49" t="s">
        <v>894</v>
      </c>
    </row>
    <row r="10" spans="2:5" x14ac:dyDescent="0.25">
      <c r="B10" s="49" t="s">
        <v>290</v>
      </c>
    </row>
    <row r="13" spans="2:5" x14ac:dyDescent="0.25">
      <c r="B13" s="49" t="s">
        <v>895</v>
      </c>
    </row>
    <row r="14" spans="2:5" x14ac:dyDescent="0.25">
      <c r="B14" s="49" t="s">
        <v>896</v>
      </c>
    </row>
    <row r="15" spans="2:5" x14ac:dyDescent="0.25">
      <c r="B15" s="49" t="s">
        <v>897</v>
      </c>
    </row>
    <row r="16" spans="2:5" x14ac:dyDescent="0.25">
      <c r="B16" s="49" t="s">
        <v>898</v>
      </c>
    </row>
    <row r="17" spans="2:2" x14ac:dyDescent="0.25">
      <c r="B17" s="49" t="s">
        <v>899</v>
      </c>
    </row>
    <row r="18" spans="2:2" x14ac:dyDescent="0.25">
      <c r="B18" s="49" t="s">
        <v>19</v>
      </c>
    </row>
    <row r="19" spans="2:2" x14ac:dyDescent="0.25">
      <c r="B19" s="49" t="s">
        <v>900</v>
      </c>
    </row>
    <row r="21" spans="2:2" ht="15.75" customHeight="1" x14ac:dyDescent="0.25"/>
    <row r="22" spans="2:2" ht="15.75" customHeight="1" x14ac:dyDescent="0.25"/>
    <row r="23" spans="2:2" ht="15.75" customHeight="1" x14ac:dyDescent="0.25"/>
    <row r="24" spans="2:2" ht="15.75" customHeight="1" x14ac:dyDescent="0.25"/>
    <row r="25" spans="2:2" ht="15.75" customHeight="1" x14ac:dyDescent="0.25"/>
    <row r="26" spans="2:2" ht="15.75" customHeight="1" x14ac:dyDescent="0.25"/>
    <row r="27" spans="2:2" ht="15.75" customHeight="1" x14ac:dyDescent="0.25"/>
    <row r="28" spans="2:2" ht="15.75" customHeight="1" x14ac:dyDescent="0.25"/>
    <row r="29" spans="2:2" ht="15.75" customHeight="1" x14ac:dyDescent="0.25"/>
    <row r="30" spans="2:2" ht="15.75" customHeight="1" x14ac:dyDescent="0.25"/>
    <row r="31" spans="2:2" ht="15.75" customHeight="1" x14ac:dyDescent="0.25"/>
    <row r="32" spans="2: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1000"/>
  <sheetViews>
    <sheetView workbookViewId="0"/>
  </sheetViews>
  <sheetFormatPr baseColWidth="10" defaultColWidth="14.42578125" defaultRowHeight="15" customHeight="1" x14ac:dyDescent="0.25"/>
  <cols>
    <col min="1" max="1" width="32.85546875" customWidth="1"/>
    <col min="2" max="21" width="11.42578125" customWidth="1"/>
  </cols>
  <sheetData>
    <row r="1" spans="1:26" ht="13.5" customHeight="1" x14ac:dyDescent="0.25">
      <c r="A1" s="112"/>
      <c r="B1" s="112"/>
      <c r="C1" s="112"/>
      <c r="D1" s="112"/>
      <c r="E1" s="112"/>
      <c r="F1" s="112"/>
      <c r="G1" s="112"/>
      <c r="H1" s="112"/>
      <c r="I1" s="112"/>
      <c r="J1" s="112"/>
      <c r="K1" s="112"/>
      <c r="L1" s="112"/>
      <c r="M1" s="112"/>
      <c r="N1" s="112"/>
      <c r="O1" s="112"/>
      <c r="P1" s="112"/>
      <c r="Q1" s="112"/>
      <c r="R1" s="112"/>
      <c r="S1" s="112"/>
      <c r="T1" s="112"/>
      <c r="U1" s="112"/>
      <c r="V1" s="112"/>
      <c r="W1" s="112"/>
      <c r="X1" s="112"/>
      <c r="Y1" s="112"/>
      <c r="Z1" s="112"/>
    </row>
    <row r="2" spans="1:26" ht="13.5" customHeight="1" x14ac:dyDescent="0.25">
      <c r="A2" s="112"/>
      <c r="B2" s="112"/>
      <c r="C2" s="112"/>
      <c r="D2" s="112"/>
      <c r="E2" s="112"/>
      <c r="F2" s="112"/>
      <c r="G2" s="112"/>
      <c r="H2" s="112"/>
      <c r="I2" s="112"/>
      <c r="J2" s="112"/>
      <c r="K2" s="112"/>
      <c r="L2" s="112"/>
      <c r="M2" s="112"/>
      <c r="N2" s="112"/>
      <c r="O2" s="112"/>
      <c r="P2" s="112"/>
      <c r="Q2" s="112"/>
      <c r="R2" s="112"/>
      <c r="S2" s="112"/>
      <c r="T2" s="112"/>
      <c r="U2" s="112"/>
      <c r="V2" s="112"/>
      <c r="W2" s="112"/>
      <c r="X2" s="112"/>
      <c r="Y2" s="112"/>
      <c r="Z2" s="112"/>
    </row>
    <row r="3" spans="1:26" ht="13.5" customHeight="1" x14ac:dyDescent="0.25">
      <c r="A3" s="113" t="s">
        <v>40</v>
      </c>
      <c r="B3" s="112"/>
      <c r="C3" s="112"/>
      <c r="D3" s="112"/>
      <c r="E3" s="112"/>
      <c r="F3" s="112"/>
      <c r="G3" s="112"/>
      <c r="H3" s="112"/>
      <c r="I3" s="112"/>
      <c r="J3" s="112"/>
      <c r="K3" s="112"/>
      <c r="L3" s="112"/>
      <c r="M3" s="112"/>
      <c r="N3" s="112"/>
      <c r="O3" s="112"/>
      <c r="P3" s="112"/>
      <c r="Q3" s="112"/>
      <c r="R3" s="112"/>
      <c r="S3" s="112"/>
      <c r="T3" s="112"/>
      <c r="U3" s="112"/>
      <c r="V3" s="112"/>
      <c r="W3" s="112"/>
      <c r="X3" s="112"/>
      <c r="Y3" s="112"/>
      <c r="Z3" s="112"/>
    </row>
    <row r="4" spans="1:26" ht="13.5" customHeight="1" x14ac:dyDescent="0.25">
      <c r="A4" s="113" t="s">
        <v>41</v>
      </c>
      <c r="B4" s="112"/>
      <c r="C4" s="112"/>
      <c r="D4" s="112"/>
      <c r="E4" s="112"/>
      <c r="F4" s="112"/>
      <c r="G4" s="112"/>
      <c r="H4" s="112"/>
      <c r="I4" s="112"/>
      <c r="J4" s="112"/>
      <c r="K4" s="112"/>
      <c r="L4" s="112"/>
      <c r="M4" s="112"/>
      <c r="N4" s="112"/>
      <c r="O4" s="112"/>
      <c r="P4" s="112"/>
      <c r="Q4" s="112"/>
      <c r="R4" s="112"/>
      <c r="S4" s="112"/>
      <c r="T4" s="112"/>
      <c r="U4" s="112"/>
      <c r="V4" s="112"/>
      <c r="W4" s="112"/>
      <c r="X4" s="112"/>
      <c r="Y4" s="112"/>
      <c r="Z4" s="112"/>
    </row>
    <row r="5" spans="1:26" ht="13.5" customHeight="1" x14ac:dyDescent="0.25">
      <c r="A5" s="113" t="s">
        <v>45</v>
      </c>
      <c r="B5" s="112"/>
      <c r="C5" s="112"/>
      <c r="D5" s="112"/>
      <c r="E5" s="112"/>
      <c r="F5" s="112"/>
      <c r="G5" s="112"/>
      <c r="H5" s="112"/>
      <c r="I5" s="112"/>
      <c r="J5" s="112"/>
      <c r="K5" s="112"/>
      <c r="L5" s="112"/>
      <c r="M5" s="112"/>
      <c r="N5" s="112"/>
      <c r="O5" s="112"/>
      <c r="P5" s="112"/>
      <c r="Q5" s="112"/>
      <c r="R5" s="112"/>
      <c r="S5" s="112"/>
      <c r="T5" s="112"/>
      <c r="U5" s="112"/>
      <c r="V5" s="112"/>
      <c r="W5" s="112"/>
      <c r="X5" s="112"/>
      <c r="Y5" s="112"/>
      <c r="Z5" s="112"/>
    </row>
    <row r="6" spans="1:26" ht="13.5" customHeight="1" x14ac:dyDescent="0.25">
      <c r="A6" s="113" t="s">
        <v>874</v>
      </c>
      <c r="B6" s="112"/>
      <c r="C6" s="112"/>
      <c r="D6" s="112"/>
      <c r="E6" s="112"/>
      <c r="F6" s="112"/>
      <c r="G6" s="112"/>
      <c r="H6" s="112"/>
      <c r="I6" s="112"/>
      <c r="J6" s="112"/>
      <c r="K6" s="112"/>
      <c r="L6" s="112"/>
      <c r="M6" s="112"/>
      <c r="N6" s="112"/>
      <c r="O6" s="112"/>
      <c r="P6" s="112"/>
      <c r="Q6" s="112"/>
      <c r="R6" s="112"/>
      <c r="S6" s="112"/>
      <c r="T6" s="112"/>
      <c r="U6" s="112"/>
      <c r="V6" s="112"/>
      <c r="W6" s="112"/>
      <c r="X6" s="112"/>
      <c r="Y6" s="112"/>
      <c r="Z6" s="112"/>
    </row>
    <row r="7" spans="1:26" ht="13.5" customHeight="1" x14ac:dyDescent="0.25">
      <c r="A7" s="113" t="s">
        <v>275</v>
      </c>
      <c r="B7" s="112"/>
      <c r="C7" s="112"/>
      <c r="D7" s="112"/>
      <c r="E7" s="112"/>
      <c r="F7" s="112"/>
      <c r="G7" s="112"/>
      <c r="H7" s="112"/>
      <c r="I7" s="112"/>
      <c r="J7" s="112"/>
      <c r="K7" s="112"/>
      <c r="L7" s="112"/>
      <c r="M7" s="112"/>
      <c r="N7" s="112"/>
      <c r="O7" s="112"/>
      <c r="P7" s="112"/>
      <c r="Q7" s="112"/>
      <c r="R7" s="112"/>
      <c r="S7" s="112"/>
      <c r="T7" s="112"/>
      <c r="U7" s="112"/>
      <c r="V7" s="112"/>
      <c r="W7" s="112"/>
      <c r="X7" s="112"/>
      <c r="Y7" s="112"/>
      <c r="Z7" s="112"/>
    </row>
    <row r="8" spans="1:26" ht="13.5" customHeight="1" x14ac:dyDescent="0.25">
      <c r="A8" s="113" t="s">
        <v>276</v>
      </c>
      <c r="B8" s="112"/>
      <c r="C8" s="112"/>
      <c r="D8" s="112"/>
      <c r="E8" s="112"/>
      <c r="F8" s="112"/>
      <c r="G8" s="112"/>
      <c r="H8" s="112"/>
      <c r="I8" s="112"/>
      <c r="J8" s="112"/>
      <c r="K8" s="112"/>
      <c r="L8" s="112"/>
      <c r="M8" s="112"/>
      <c r="N8" s="112"/>
      <c r="O8" s="112"/>
      <c r="P8" s="112"/>
      <c r="Q8" s="112"/>
      <c r="R8" s="112"/>
      <c r="S8" s="112"/>
      <c r="T8" s="112"/>
      <c r="U8" s="112"/>
      <c r="V8" s="112"/>
      <c r="W8" s="112"/>
      <c r="X8" s="112"/>
      <c r="Y8" s="112"/>
      <c r="Z8" s="112"/>
    </row>
    <row r="9" spans="1:26" ht="13.5" customHeight="1" x14ac:dyDescent="0.25">
      <c r="A9" s="113" t="s">
        <v>403</v>
      </c>
      <c r="B9" s="112"/>
      <c r="C9" s="112"/>
      <c r="D9" s="112"/>
      <c r="E9" s="112"/>
      <c r="F9" s="112"/>
      <c r="G9" s="112"/>
      <c r="H9" s="112"/>
      <c r="I9" s="112"/>
      <c r="J9" s="112"/>
      <c r="K9" s="112"/>
      <c r="L9" s="112"/>
      <c r="M9" s="112"/>
      <c r="N9" s="112"/>
      <c r="O9" s="112"/>
      <c r="P9" s="112"/>
      <c r="Q9" s="112"/>
      <c r="R9" s="112"/>
      <c r="S9" s="112"/>
      <c r="T9" s="112"/>
      <c r="U9" s="112"/>
      <c r="V9" s="112"/>
      <c r="W9" s="112"/>
      <c r="X9" s="112"/>
      <c r="Y9" s="112"/>
      <c r="Z9" s="112"/>
    </row>
    <row r="10" spans="1:26" ht="13.5" customHeight="1" x14ac:dyDescent="0.25">
      <c r="A10" s="113" t="s">
        <v>277</v>
      </c>
      <c r="B10" s="112"/>
      <c r="C10" s="112"/>
      <c r="D10" s="112"/>
      <c r="E10" s="112"/>
      <c r="F10" s="112"/>
      <c r="G10" s="112"/>
      <c r="H10" s="112"/>
      <c r="I10" s="112"/>
      <c r="J10" s="112"/>
      <c r="K10" s="112"/>
      <c r="L10" s="112"/>
      <c r="M10" s="112"/>
      <c r="N10" s="112"/>
      <c r="O10" s="112"/>
      <c r="P10" s="112"/>
      <c r="Q10" s="112"/>
      <c r="R10" s="112"/>
      <c r="S10" s="112"/>
      <c r="T10" s="112"/>
      <c r="U10" s="112"/>
      <c r="V10" s="112"/>
      <c r="W10" s="112"/>
      <c r="X10" s="112"/>
      <c r="Y10" s="112"/>
      <c r="Z10" s="112"/>
    </row>
    <row r="11" spans="1:26" ht="13.5" customHeight="1" x14ac:dyDescent="0.25">
      <c r="A11" s="113" t="s">
        <v>479</v>
      </c>
      <c r="B11" s="112"/>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row>
    <row r="12" spans="1:26" ht="13.5" customHeight="1" x14ac:dyDescent="0.25">
      <c r="A12" s="113" t="s">
        <v>901</v>
      </c>
      <c r="B12" s="112"/>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row>
    <row r="13" spans="1:26" ht="13.5" customHeight="1" x14ac:dyDescent="0.25">
      <c r="A13" s="113" t="s">
        <v>902</v>
      </c>
      <c r="B13" s="112"/>
      <c r="C13" s="112"/>
      <c r="D13" s="112"/>
      <c r="E13" s="112"/>
      <c r="F13" s="112"/>
      <c r="G13" s="112"/>
      <c r="H13" s="112"/>
      <c r="I13" s="112"/>
      <c r="J13" s="112"/>
      <c r="K13" s="112"/>
      <c r="L13" s="112"/>
      <c r="M13" s="112"/>
      <c r="N13" s="112"/>
      <c r="O13" s="112"/>
      <c r="P13" s="112"/>
      <c r="Q13" s="112"/>
      <c r="R13" s="112"/>
      <c r="S13" s="112"/>
      <c r="T13" s="112"/>
      <c r="U13" s="112"/>
      <c r="V13" s="112"/>
      <c r="W13" s="112"/>
      <c r="X13" s="112"/>
      <c r="Y13" s="112"/>
      <c r="Z13" s="112"/>
    </row>
    <row r="14" spans="1:26" ht="13.5" customHeight="1" x14ac:dyDescent="0.25">
      <c r="A14" s="113" t="s">
        <v>903</v>
      </c>
      <c r="B14" s="112"/>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row>
    <row r="15" spans="1:26" ht="13.5" customHeight="1" x14ac:dyDescent="0.25">
      <c r="A15" s="112"/>
      <c r="B15" s="112"/>
      <c r="C15" s="112"/>
      <c r="D15" s="112"/>
      <c r="E15" s="112"/>
      <c r="F15" s="112"/>
      <c r="G15" s="112"/>
      <c r="H15" s="112"/>
      <c r="I15" s="112"/>
      <c r="J15" s="112"/>
      <c r="K15" s="112"/>
      <c r="L15" s="112"/>
      <c r="M15" s="112"/>
      <c r="N15" s="112"/>
      <c r="O15" s="112"/>
      <c r="P15" s="112"/>
      <c r="Q15" s="112"/>
      <c r="R15" s="112"/>
      <c r="S15" s="112"/>
      <c r="T15" s="112"/>
      <c r="U15" s="112"/>
      <c r="V15" s="112"/>
      <c r="W15" s="112"/>
      <c r="X15" s="112"/>
      <c r="Y15" s="112"/>
      <c r="Z15" s="112"/>
    </row>
    <row r="16" spans="1:26" ht="13.5" customHeight="1" x14ac:dyDescent="0.25">
      <c r="A16" s="113" t="s">
        <v>904</v>
      </c>
      <c r="B16" s="112"/>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row>
    <row r="17" spans="1:26" ht="13.5" customHeight="1" x14ac:dyDescent="0.25">
      <c r="A17" s="113" t="s">
        <v>889</v>
      </c>
      <c r="B17" s="112"/>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row>
    <row r="18" spans="1:26" ht="13.5" customHeight="1" x14ac:dyDescent="0.25">
      <c r="A18" s="113" t="s">
        <v>50</v>
      </c>
      <c r="B18" s="112"/>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row>
    <row r="19" spans="1:26" ht="13.5" customHeight="1" x14ac:dyDescent="0.25">
      <c r="A19" s="112"/>
      <c r="B19" s="112"/>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row>
    <row r="20" spans="1:26" ht="13.5" customHeight="1" x14ac:dyDescent="0.25">
      <c r="A20" s="113" t="s">
        <v>894</v>
      </c>
      <c r="B20" s="112"/>
      <c r="C20" s="112"/>
      <c r="D20" s="112"/>
      <c r="E20" s="112"/>
      <c r="F20" s="112"/>
      <c r="G20" s="112"/>
      <c r="H20" s="112"/>
      <c r="I20" s="112"/>
      <c r="J20" s="112"/>
      <c r="K20" s="112"/>
      <c r="L20" s="112"/>
      <c r="M20" s="112"/>
      <c r="N20" s="112"/>
      <c r="O20" s="112"/>
      <c r="P20" s="112"/>
      <c r="Q20" s="112"/>
      <c r="R20" s="112"/>
      <c r="S20" s="112"/>
      <c r="T20" s="112"/>
      <c r="U20" s="112"/>
      <c r="V20" s="112"/>
      <c r="W20" s="112"/>
      <c r="X20" s="112"/>
      <c r="Y20" s="112"/>
      <c r="Z20" s="112"/>
    </row>
    <row r="21" spans="1:26" ht="13.5" customHeight="1" x14ac:dyDescent="0.25">
      <c r="A21" s="113" t="s">
        <v>290</v>
      </c>
      <c r="B21" s="112"/>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row>
    <row r="22" spans="1:26" ht="13.5" customHeight="1" x14ac:dyDescent="0.25">
      <c r="A22" s="112"/>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row>
    <row r="23" spans="1:26" ht="13.5" customHeight="1" x14ac:dyDescent="0.25">
      <c r="A23" s="112"/>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row>
    <row r="24" spans="1:26" ht="13.5" customHeight="1" x14ac:dyDescent="0.25">
      <c r="A24" s="112"/>
      <c r="B24" s="112"/>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row>
    <row r="25" spans="1:26" ht="13.5" customHeight="1" x14ac:dyDescent="0.25">
      <c r="A25" s="112"/>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row>
    <row r="26" spans="1:26" ht="13.5" customHeight="1" x14ac:dyDescent="0.25">
      <c r="A26" s="112"/>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row>
    <row r="27" spans="1:26" ht="13.5" customHeight="1" x14ac:dyDescent="0.25">
      <c r="A27" s="112"/>
      <c r="B27" s="112"/>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row>
    <row r="28" spans="1:26" ht="13.5" customHeight="1" x14ac:dyDescent="0.25">
      <c r="A28" s="112"/>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row>
    <row r="29" spans="1:26" ht="13.5" customHeight="1" x14ac:dyDescent="0.25">
      <c r="A29" s="112"/>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row>
    <row r="30" spans="1:26" ht="13.5" customHeight="1" x14ac:dyDescent="0.25">
      <c r="A30" s="112"/>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row>
    <row r="31" spans="1:26" ht="13.5" customHeight="1" x14ac:dyDescent="0.25">
      <c r="A31" s="112"/>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row>
    <row r="32" spans="1:26" ht="13.5" customHeight="1" x14ac:dyDescent="0.25">
      <c r="A32" s="112"/>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row>
    <row r="33" spans="1:26" ht="13.5" customHeight="1" x14ac:dyDescent="0.25">
      <c r="A33" s="112"/>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row>
    <row r="34" spans="1:26" ht="13.5" customHeight="1" x14ac:dyDescent="0.25">
      <c r="A34" s="112"/>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row>
    <row r="35" spans="1:26" ht="13.5" customHeight="1" x14ac:dyDescent="0.25">
      <c r="A35" s="112"/>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row>
    <row r="36" spans="1:26" ht="13.5" customHeight="1" x14ac:dyDescent="0.25">
      <c r="A36" s="112"/>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row>
    <row r="37" spans="1:26" ht="13.5" customHeight="1" x14ac:dyDescent="0.25">
      <c r="A37" s="112"/>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row>
    <row r="38" spans="1:26" ht="13.5" customHeight="1" x14ac:dyDescent="0.25">
      <c r="A38" s="112"/>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row>
    <row r="39" spans="1:26" ht="13.5" customHeight="1" x14ac:dyDescent="0.25">
      <c r="A39" s="112"/>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row>
    <row r="40" spans="1:26" ht="13.5" customHeight="1" x14ac:dyDescent="0.25">
      <c r="A40" s="112"/>
      <c r="B40" s="112"/>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row>
    <row r="41" spans="1:26" ht="13.5" customHeight="1" x14ac:dyDescent="0.25">
      <c r="A41" s="112"/>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row>
    <row r="42" spans="1:26" ht="13.5" customHeight="1" x14ac:dyDescent="0.25">
      <c r="A42" s="112"/>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row>
    <row r="43" spans="1:26" ht="13.5" customHeight="1" x14ac:dyDescent="0.25">
      <c r="A43" s="112"/>
      <c r="B43" s="112"/>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row>
    <row r="44" spans="1:26" ht="13.5" customHeight="1" x14ac:dyDescent="0.25">
      <c r="A44" s="112"/>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row>
    <row r="45" spans="1:26" ht="13.5" customHeight="1" x14ac:dyDescent="0.25">
      <c r="A45" s="112"/>
      <c r="B45" s="112"/>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row>
    <row r="46" spans="1:26" ht="13.5" customHeight="1" x14ac:dyDescent="0.25">
      <c r="A46" s="112"/>
      <c r="B46" s="112"/>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row>
    <row r="47" spans="1:26" ht="13.5" customHeight="1" x14ac:dyDescent="0.25">
      <c r="A47" s="112"/>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row>
    <row r="48" spans="1:26" ht="13.5" customHeight="1" x14ac:dyDescent="0.25">
      <c r="A48" s="112"/>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row>
    <row r="49" spans="1:26" ht="13.5" customHeight="1" x14ac:dyDescent="0.25">
      <c r="A49" s="112"/>
      <c r="B49" s="112"/>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row>
    <row r="50" spans="1:26" ht="13.5" customHeight="1" x14ac:dyDescent="0.25">
      <c r="A50" s="112"/>
      <c r="B50" s="112"/>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row>
    <row r="51" spans="1:26" ht="13.5" customHeight="1" x14ac:dyDescent="0.25">
      <c r="A51" s="112"/>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row>
    <row r="52" spans="1:26" ht="13.5" customHeight="1" x14ac:dyDescent="0.25">
      <c r="A52" s="112"/>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row>
    <row r="53" spans="1:26" ht="13.5" customHeight="1" x14ac:dyDescent="0.25">
      <c r="A53" s="112"/>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row>
    <row r="54" spans="1:26" ht="13.5" customHeight="1" x14ac:dyDescent="0.25">
      <c r="A54" s="112"/>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row>
    <row r="55" spans="1:26" ht="13.5" customHeight="1" x14ac:dyDescent="0.25">
      <c r="A55" s="112"/>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row>
    <row r="56" spans="1:26" ht="13.5" customHeight="1" x14ac:dyDescent="0.25">
      <c r="A56" s="112"/>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row>
    <row r="57" spans="1:26" ht="13.5" customHeight="1" x14ac:dyDescent="0.25">
      <c r="A57" s="112"/>
      <c r="B57" s="112"/>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row>
    <row r="58" spans="1:26" ht="13.5" customHeight="1" x14ac:dyDescent="0.25">
      <c r="A58" s="112"/>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row>
    <row r="59" spans="1:26" ht="13.5" customHeight="1" x14ac:dyDescent="0.25">
      <c r="A59" s="112"/>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row>
    <row r="60" spans="1:26" ht="13.5" customHeight="1" x14ac:dyDescent="0.25">
      <c r="A60" s="112"/>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row>
    <row r="61" spans="1:26" ht="13.5" customHeight="1" x14ac:dyDescent="0.25">
      <c r="A61" s="112"/>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row>
    <row r="62" spans="1:26" ht="13.5" customHeight="1" x14ac:dyDescent="0.25">
      <c r="A62" s="112"/>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row>
    <row r="63" spans="1:26" ht="13.5" customHeight="1" x14ac:dyDescent="0.25">
      <c r="A63" s="112"/>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row>
    <row r="64" spans="1:26" ht="13.5" customHeight="1" x14ac:dyDescent="0.25">
      <c r="A64" s="112"/>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row>
    <row r="65" spans="1:26" ht="13.5" customHeight="1" x14ac:dyDescent="0.25">
      <c r="A65" s="112"/>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row>
    <row r="66" spans="1:26" ht="13.5" customHeight="1" x14ac:dyDescent="0.25">
      <c r="A66" s="112"/>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row>
    <row r="67" spans="1:26" ht="13.5" customHeight="1" x14ac:dyDescent="0.25">
      <c r="A67" s="112"/>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2"/>
    </row>
    <row r="68" spans="1:26" ht="13.5" customHeight="1" x14ac:dyDescent="0.25">
      <c r="A68" s="112"/>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row>
    <row r="69" spans="1:26" ht="13.5" customHeight="1" x14ac:dyDescent="0.25">
      <c r="A69" s="112"/>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row>
    <row r="70" spans="1:26" ht="13.5" customHeight="1" x14ac:dyDescent="0.25">
      <c r="A70" s="112"/>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row>
    <row r="71" spans="1:26" ht="13.5" customHeight="1" x14ac:dyDescent="0.25">
      <c r="A71" s="112"/>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row>
    <row r="72" spans="1:26" ht="13.5" customHeight="1" x14ac:dyDescent="0.25">
      <c r="A72" s="112"/>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row>
    <row r="73" spans="1:26" ht="13.5" customHeight="1" x14ac:dyDescent="0.25">
      <c r="A73" s="112"/>
      <c r="B73" s="112"/>
      <c r="C73" s="112"/>
      <c r="D73" s="112"/>
      <c r="E73" s="112"/>
      <c r="F73" s="112"/>
      <c r="G73" s="112"/>
      <c r="H73" s="112"/>
      <c r="I73" s="112"/>
      <c r="J73" s="112"/>
      <c r="K73" s="112"/>
      <c r="L73" s="112"/>
      <c r="M73" s="112"/>
      <c r="N73" s="112"/>
      <c r="O73" s="112"/>
      <c r="P73" s="112"/>
      <c r="Q73" s="112"/>
      <c r="R73" s="112"/>
      <c r="S73" s="112"/>
      <c r="T73" s="112"/>
      <c r="U73" s="112"/>
      <c r="V73" s="112"/>
      <c r="W73" s="112"/>
      <c r="X73" s="112"/>
      <c r="Y73" s="112"/>
      <c r="Z73" s="112"/>
    </row>
    <row r="74" spans="1:26" ht="13.5" customHeight="1" x14ac:dyDescent="0.25">
      <c r="A74" s="112"/>
      <c r="B74" s="112"/>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row>
    <row r="75" spans="1:26" ht="13.5" customHeight="1" x14ac:dyDescent="0.25">
      <c r="A75" s="112"/>
      <c r="B75" s="112"/>
      <c r="C75" s="112"/>
      <c r="D75" s="112"/>
      <c r="E75" s="112"/>
      <c r="F75" s="112"/>
      <c r="G75" s="112"/>
      <c r="H75" s="112"/>
      <c r="I75" s="112"/>
      <c r="J75" s="112"/>
      <c r="K75" s="112"/>
      <c r="L75" s="112"/>
      <c r="M75" s="112"/>
      <c r="N75" s="112"/>
      <c r="O75" s="112"/>
      <c r="P75" s="112"/>
      <c r="Q75" s="112"/>
      <c r="R75" s="112"/>
      <c r="S75" s="112"/>
      <c r="T75" s="112"/>
      <c r="U75" s="112"/>
      <c r="V75" s="112"/>
      <c r="W75" s="112"/>
      <c r="X75" s="112"/>
      <c r="Y75" s="112"/>
      <c r="Z75" s="112"/>
    </row>
    <row r="76" spans="1:26" ht="13.5" customHeight="1" x14ac:dyDescent="0.25">
      <c r="A76" s="112"/>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12"/>
      <c r="Z76" s="112"/>
    </row>
    <row r="77" spans="1:26" ht="13.5" customHeight="1" x14ac:dyDescent="0.25">
      <c r="A77" s="112"/>
      <c r="B77" s="112"/>
      <c r="C77" s="112"/>
      <c r="D77" s="112"/>
      <c r="E77" s="112"/>
      <c r="F77" s="112"/>
      <c r="G77" s="112"/>
      <c r="H77" s="112"/>
      <c r="I77" s="112"/>
      <c r="J77" s="112"/>
      <c r="K77" s="112"/>
      <c r="L77" s="112"/>
      <c r="M77" s="112"/>
      <c r="N77" s="112"/>
      <c r="O77" s="112"/>
      <c r="P77" s="112"/>
      <c r="Q77" s="112"/>
      <c r="R77" s="112"/>
      <c r="S77" s="112"/>
      <c r="T77" s="112"/>
      <c r="U77" s="112"/>
      <c r="V77" s="112"/>
      <c r="W77" s="112"/>
      <c r="X77" s="112"/>
      <c r="Y77" s="112"/>
      <c r="Z77" s="112"/>
    </row>
    <row r="78" spans="1:26" ht="13.5" customHeight="1" x14ac:dyDescent="0.25">
      <c r="A78" s="112"/>
      <c r="B78" s="112"/>
      <c r="C78" s="112"/>
      <c r="D78" s="112"/>
      <c r="E78" s="112"/>
      <c r="F78" s="112"/>
      <c r="G78" s="112"/>
      <c r="H78" s="112"/>
      <c r="I78" s="112"/>
      <c r="J78" s="112"/>
      <c r="K78" s="112"/>
      <c r="L78" s="112"/>
      <c r="M78" s="112"/>
      <c r="N78" s="112"/>
      <c r="O78" s="112"/>
      <c r="P78" s="112"/>
      <c r="Q78" s="112"/>
      <c r="R78" s="112"/>
      <c r="S78" s="112"/>
      <c r="T78" s="112"/>
      <c r="U78" s="112"/>
      <c r="V78" s="112"/>
      <c r="W78" s="112"/>
      <c r="X78" s="112"/>
      <c r="Y78" s="112"/>
      <c r="Z78" s="112"/>
    </row>
    <row r="79" spans="1:26" ht="13.5" customHeight="1" x14ac:dyDescent="0.25">
      <c r="A79" s="112"/>
      <c r="B79" s="112"/>
      <c r="C79" s="112"/>
      <c r="D79" s="112"/>
      <c r="E79" s="112"/>
      <c r="F79" s="112"/>
      <c r="G79" s="112"/>
      <c r="H79" s="112"/>
      <c r="I79" s="112"/>
      <c r="J79" s="112"/>
      <c r="K79" s="112"/>
      <c r="L79" s="112"/>
      <c r="M79" s="112"/>
      <c r="N79" s="112"/>
      <c r="O79" s="112"/>
      <c r="P79" s="112"/>
      <c r="Q79" s="112"/>
      <c r="R79" s="112"/>
      <c r="S79" s="112"/>
      <c r="T79" s="112"/>
      <c r="U79" s="112"/>
      <c r="V79" s="112"/>
      <c r="W79" s="112"/>
      <c r="X79" s="112"/>
      <c r="Y79" s="112"/>
      <c r="Z79" s="112"/>
    </row>
    <row r="80" spans="1:26" ht="13.5" customHeight="1" x14ac:dyDescent="0.25">
      <c r="A80" s="112"/>
      <c r="B80" s="112"/>
      <c r="C80" s="112"/>
      <c r="D80" s="112"/>
      <c r="E80" s="112"/>
      <c r="F80" s="112"/>
      <c r="G80" s="112"/>
      <c r="H80" s="112"/>
      <c r="I80" s="112"/>
      <c r="J80" s="112"/>
      <c r="K80" s="112"/>
      <c r="L80" s="112"/>
      <c r="M80" s="112"/>
      <c r="N80" s="112"/>
      <c r="O80" s="112"/>
      <c r="P80" s="112"/>
      <c r="Q80" s="112"/>
      <c r="R80" s="112"/>
      <c r="S80" s="112"/>
      <c r="T80" s="112"/>
      <c r="U80" s="112"/>
      <c r="V80" s="112"/>
      <c r="W80" s="112"/>
      <c r="X80" s="112"/>
      <c r="Y80" s="112"/>
      <c r="Z80" s="112"/>
    </row>
    <row r="81" spans="1:26" ht="13.5" customHeight="1" x14ac:dyDescent="0.25">
      <c r="A81" s="112"/>
      <c r="B81" s="112"/>
      <c r="C81" s="112"/>
      <c r="D81" s="112"/>
      <c r="E81" s="112"/>
      <c r="F81" s="112"/>
      <c r="G81" s="112"/>
      <c r="H81" s="112"/>
      <c r="I81" s="112"/>
      <c r="J81" s="112"/>
      <c r="K81" s="112"/>
      <c r="L81" s="112"/>
      <c r="M81" s="112"/>
      <c r="N81" s="112"/>
      <c r="O81" s="112"/>
      <c r="P81" s="112"/>
      <c r="Q81" s="112"/>
      <c r="R81" s="112"/>
      <c r="S81" s="112"/>
      <c r="T81" s="112"/>
      <c r="U81" s="112"/>
      <c r="V81" s="112"/>
      <c r="W81" s="112"/>
      <c r="X81" s="112"/>
      <c r="Y81" s="112"/>
      <c r="Z81" s="112"/>
    </row>
    <row r="82" spans="1:26" ht="13.5" customHeight="1" x14ac:dyDescent="0.25">
      <c r="A82" s="112"/>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row>
    <row r="83" spans="1:26" ht="13.5" customHeight="1" x14ac:dyDescent="0.25">
      <c r="A83" s="112"/>
      <c r="B83" s="112"/>
      <c r="C83" s="112"/>
      <c r="D83" s="112"/>
      <c r="E83" s="112"/>
      <c r="F83" s="112"/>
      <c r="G83" s="112"/>
      <c r="H83" s="112"/>
      <c r="I83" s="112"/>
      <c r="J83" s="112"/>
      <c r="K83" s="112"/>
      <c r="L83" s="112"/>
      <c r="M83" s="112"/>
      <c r="N83" s="112"/>
      <c r="O83" s="112"/>
      <c r="P83" s="112"/>
      <c r="Q83" s="112"/>
      <c r="R83" s="112"/>
      <c r="S83" s="112"/>
      <c r="T83" s="112"/>
      <c r="U83" s="112"/>
      <c r="V83" s="112"/>
      <c r="W83" s="112"/>
      <c r="X83" s="112"/>
      <c r="Y83" s="112"/>
      <c r="Z83" s="112"/>
    </row>
    <row r="84" spans="1:26" ht="13.5" customHeight="1" x14ac:dyDescent="0.25">
      <c r="A84" s="112"/>
      <c r="B84" s="112"/>
      <c r="C84" s="112"/>
      <c r="D84" s="112"/>
      <c r="E84" s="112"/>
      <c r="F84" s="112"/>
      <c r="G84" s="112"/>
      <c r="H84" s="112"/>
      <c r="I84" s="112"/>
      <c r="J84" s="112"/>
      <c r="K84" s="112"/>
      <c r="L84" s="112"/>
      <c r="M84" s="112"/>
      <c r="N84" s="112"/>
      <c r="O84" s="112"/>
      <c r="P84" s="112"/>
      <c r="Q84" s="112"/>
      <c r="R84" s="112"/>
      <c r="S84" s="112"/>
      <c r="T84" s="112"/>
      <c r="U84" s="112"/>
      <c r="V84" s="112"/>
      <c r="W84" s="112"/>
      <c r="X84" s="112"/>
      <c r="Y84" s="112"/>
      <c r="Z84" s="112"/>
    </row>
    <row r="85" spans="1:26" ht="13.5" customHeight="1" x14ac:dyDescent="0.25">
      <c r="A85" s="112"/>
      <c r="B85" s="112"/>
      <c r="C85" s="112"/>
      <c r="D85" s="112"/>
      <c r="E85" s="112"/>
      <c r="F85" s="112"/>
      <c r="G85" s="112"/>
      <c r="H85" s="112"/>
      <c r="I85" s="112"/>
      <c r="J85" s="112"/>
      <c r="K85" s="112"/>
      <c r="L85" s="112"/>
      <c r="M85" s="112"/>
      <c r="N85" s="112"/>
      <c r="O85" s="112"/>
      <c r="P85" s="112"/>
      <c r="Q85" s="112"/>
      <c r="R85" s="112"/>
      <c r="S85" s="112"/>
      <c r="T85" s="112"/>
      <c r="U85" s="112"/>
      <c r="V85" s="112"/>
      <c r="W85" s="112"/>
      <c r="X85" s="112"/>
      <c r="Y85" s="112"/>
      <c r="Z85" s="112"/>
    </row>
    <row r="86" spans="1:26" ht="13.5" customHeight="1" x14ac:dyDescent="0.25">
      <c r="A86" s="112"/>
      <c r="B86" s="112"/>
      <c r="C86" s="112"/>
      <c r="D86" s="112"/>
      <c r="E86" s="112"/>
      <c r="F86" s="112"/>
      <c r="G86" s="112"/>
      <c r="H86" s="112"/>
      <c r="I86" s="112"/>
      <c r="J86" s="112"/>
      <c r="K86" s="112"/>
      <c r="L86" s="112"/>
      <c r="M86" s="112"/>
      <c r="N86" s="112"/>
      <c r="O86" s="112"/>
      <c r="P86" s="112"/>
      <c r="Q86" s="112"/>
      <c r="R86" s="112"/>
      <c r="S86" s="112"/>
      <c r="T86" s="112"/>
      <c r="U86" s="112"/>
      <c r="V86" s="112"/>
      <c r="W86" s="112"/>
      <c r="X86" s="112"/>
      <c r="Y86" s="112"/>
      <c r="Z86" s="112"/>
    </row>
    <row r="87" spans="1:26" ht="13.5" customHeight="1" x14ac:dyDescent="0.25">
      <c r="A87" s="112"/>
      <c r="B87" s="112"/>
      <c r="C87" s="112"/>
      <c r="D87" s="112"/>
      <c r="E87" s="112"/>
      <c r="F87" s="112"/>
      <c r="G87" s="112"/>
      <c r="H87" s="112"/>
      <c r="I87" s="112"/>
      <c r="J87" s="112"/>
      <c r="K87" s="112"/>
      <c r="L87" s="112"/>
      <c r="M87" s="112"/>
      <c r="N87" s="112"/>
      <c r="O87" s="112"/>
      <c r="P87" s="112"/>
      <c r="Q87" s="112"/>
      <c r="R87" s="112"/>
      <c r="S87" s="112"/>
      <c r="T87" s="112"/>
      <c r="U87" s="112"/>
      <c r="V87" s="112"/>
      <c r="W87" s="112"/>
      <c r="X87" s="112"/>
      <c r="Y87" s="112"/>
      <c r="Z87" s="112"/>
    </row>
    <row r="88" spans="1:26" ht="13.5" customHeight="1" x14ac:dyDescent="0.25">
      <c r="A88" s="112"/>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row>
    <row r="89" spans="1:26" ht="13.5" customHeight="1" x14ac:dyDescent="0.25">
      <c r="A89" s="112"/>
      <c r="B89" s="112"/>
      <c r="C89" s="112"/>
      <c r="D89" s="112"/>
      <c r="E89" s="112"/>
      <c r="F89" s="112"/>
      <c r="G89" s="112"/>
      <c r="H89" s="112"/>
      <c r="I89" s="112"/>
      <c r="J89" s="112"/>
      <c r="K89" s="112"/>
      <c r="L89" s="112"/>
      <c r="M89" s="112"/>
      <c r="N89" s="112"/>
      <c r="O89" s="112"/>
      <c r="P89" s="112"/>
      <c r="Q89" s="112"/>
      <c r="R89" s="112"/>
      <c r="S89" s="112"/>
      <c r="T89" s="112"/>
      <c r="U89" s="112"/>
      <c r="V89" s="112"/>
      <c r="W89" s="112"/>
      <c r="X89" s="112"/>
      <c r="Y89" s="112"/>
      <c r="Z89" s="112"/>
    </row>
    <row r="90" spans="1:26" ht="13.5" customHeight="1" x14ac:dyDescent="0.25">
      <c r="A90" s="112"/>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row>
    <row r="91" spans="1:26" ht="13.5" customHeight="1" x14ac:dyDescent="0.25">
      <c r="A91" s="112"/>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row>
    <row r="92" spans="1:26" ht="13.5" customHeight="1" x14ac:dyDescent="0.25">
      <c r="A92" s="112"/>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row>
    <row r="93" spans="1:26" ht="13.5" customHeight="1" x14ac:dyDescent="0.25">
      <c r="A93" s="112"/>
      <c r="B93" s="112"/>
      <c r="C93" s="112"/>
      <c r="D93" s="112"/>
      <c r="E93" s="112"/>
      <c r="F93" s="112"/>
      <c r="G93" s="112"/>
      <c r="H93" s="112"/>
      <c r="I93" s="112"/>
      <c r="J93" s="112"/>
      <c r="K93" s="112"/>
      <c r="L93" s="112"/>
      <c r="M93" s="112"/>
      <c r="N93" s="112"/>
      <c r="O93" s="112"/>
      <c r="P93" s="112"/>
      <c r="Q93" s="112"/>
      <c r="R93" s="112"/>
      <c r="S93" s="112"/>
      <c r="T93" s="112"/>
      <c r="U93" s="112"/>
      <c r="V93" s="112"/>
      <c r="W93" s="112"/>
      <c r="X93" s="112"/>
      <c r="Y93" s="112"/>
      <c r="Z93" s="112"/>
    </row>
    <row r="94" spans="1:26" ht="13.5" customHeight="1" x14ac:dyDescent="0.25">
      <c r="A94" s="112"/>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12"/>
    </row>
    <row r="95" spans="1:26" ht="13.5" customHeight="1" x14ac:dyDescent="0.25">
      <c r="A95" s="112"/>
      <c r="B95" s="112"/>
      <c r="C95" s="112"/>
      <c r="D95" s="112"/>
      <c r="E95" s="112"/>
      <c r="F95" s="112"/>
      <c r="G95" s="112"/>
      <c r="H95" s="112"/>
      <c r="I95" s="112"/>
      <c r="J95" s="112"/>
      <c r="K95" s="112"/>
      <c r="L95" s="112"/>
      <c r="M95" s="112"/>
      <c r="N95" s="112"/>
      <c r="O95" s="112"/>
      <c r="P95" s="112"/>
      <c r="Q95" s="112"/>
      <c r="R95" s="112"/>
      <c r="S95" s="112"/>
      <c r="T95" s="112"/>
      <c r="U95" s="112"/>
      <c r="V95" s="112"/>
      <c r="W95" s="112"/>
      <c r="X95" s="112"/>
      <c r="Y95" s="112"/>
      <c r="Z95" s="112"/>
    </row>
    <row r="96" spans="1:26" ht="13.5" customHeight="1" x14ac:dyDescent="0.25">
      <c r="A96" s="112"/>
      <c r="B96" s="112"/>
      <c r="C96" s="112"/>
      <c r="D96" s="112"/>
      <c r="E96" s="112"/>
      <c r="F96" s="112"/>
      <c r="G96" s="112"/>
      <c r="H96" s="112"/>
      <c r="I96" s="112"/>
      <c r="J96" s="112"/>
      <c r="K96" s="112"/>
      <c r="L96" s="112"/>
      <c r="M96" s="112"/>
      <c r="N96" s="112"/>
      <c r="O96" s="112"/>
      <c r="P96" s="112"/>
      <c r="Q96" s="112"/>
      <c r="R96" s="112"/>
      <c r="S96" s="112"/>
      <c r="T96" s="112"/>
      <c r="U96" s="112"/>
      <c r="V96" s="112"/>
      <c r="W96" s="112"/>
      <c r="X96" s="112"/>
      <c r="Y96" s="112"/>
      <c r="Z96" s="112"/>
    </row>
    <row r="97" spans="1:26" ht="13.5" customHeight="1" x14ac:dyDescent="0.25">
      <c r="A97" s="112"/>
      <c r="B97" s="112"/>
      <c r="C97" s="112"/>
      <c r="D97" s="112"/>
      <c r="E97" s="112"/>
      <c r="F97" s="112"/>
      <c r="G97" s="112"/>
      <c r="H97" s="112"/>
      <c r="I97" s="112"/>
      <c r="J97" s="112"/>
      <c r="K97" s="112"/>
      <c r="L97" s="112"/>
      <c r="M97" s="112"/>
      <c r="N97" s="112"/>
      <c r="O97" s="112"/>
      <c r="P97" s="112"/>
      <c r="Q97" s="112"/>
      <c r="R97" s="112"/>
      <c r="S97" s="112"/>
      <c r="T97" s="112"/>
      <c r="U97" s="112"/>
      <c r="V97" s="112"/>
      <c r="W97" s="112"/>
      <c r="X97" s="112"/>
      <c r="Y97" s="112"/>
      <c r="Z97" s="112"/>
    </row>
    <row r="98" spans="1:26" ht="13.5" customHeight="1" x14ac:dyDescent="0.25">
      <c r="A98" s="112"/>
      <c r="B98" s="112"/>
      <c r="C98" s="112"/>
      <c r="D98" s="112"/>
      <c r="E98" s="112"/>
      <c r="F98" s="112"/>
      <c r="G98" s="112"/>
      <c r="H98" s="112"/>
      <c r="I98" s="112"/>
      <c r="J98" s="112"/>
      <c r="K98" s="112"/>
      <c r="L98" s="112"/>
      <c r="M98" s="112"/>
      <c r="N98" s="112"/>
      <c r="O98" s="112"/>
      <c r="P98" s="112"/>
      <c r="Q98" s="112"/>
      <c r="R98" s="112"/>
      <c r="S98" s="112"/>
      <c r="T98" s="112"/>
      <c r="U98" s="112"/>
      <c r="V98" s="112"/>
      <c r="W98" s="112"/>
      <c r="X98" s="112"/>
      <c r="Y98" s="112"/>
      <c r="Z98" s="112"/>
    </row>
    <row r="99" spans="1:26" ht="13.5" customHeight="1" x14ac:dyDescent="0.25">
      <c r="A99" s="112"/>
      <c r="B99" s="112"/>
      <c r="C99" s="112"/>
      <c r="D99" s="112"/>
      <c r="E99" s="112"/>
      <c r="F99" s="112"/>
      <c r="G99" s="112"/>
      <c r="H99" s="112"/>
      <c r="I99" s="112"/>
      <c r="J99" s="112"/>
      <c r="K99" s="112"/>
      <c r="L99" s="112"/>
      <c r="M99" s="112"/>
      <c r="N99" s="112"/>
      <c r="O99" s="112"/>
      <c r="P99" s="112"/>
      <c r="Q99" s="112"/>
      <c r="R99" s="112"/>
      <c r="S99" s="112"/>
      <c r="T99" s="112"/>
      <c r="U99" s="112"/>
      <c r="V99" s="112"/>
      <c r="W99" s="112"/>
      <c r="X99" s="112"/>
      <c r="Y99" s="112"/>
      <c r="Z99" s="112"/>
    </row>
    <row r="100" spans="1:26" ht="13.5" customHeight="1" x14ac:dyDescent="0.25">
      <c r="A100" s="112"/>
      <c r="B100" s="112"/>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row>
    <row r="101" spans="1:26" ht="13.5" customHeight="1" x14ac:dyDescent="0.25">
      <c r="A101" s="112"/>
      <c r="B101" s="112"/>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row>
    <row r="102" spans="1:26" ht="13.5" customHeight="1" x14ac:dyDescent="0.25">
      <c r="A102" s="112"/>
      <c r="B102" s="112"/>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row>
    <row r="103" spans="1:26" ht="13.5" customHeight="1" x14ac:dyDescent="0.25">
      <c r="A103" s="112"/>
      <c r="B103" s="112"/>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2"/>
    </row>
    <row r="104" spans="1:26" ht="13.5" customHeight="1" x14ac:dyDescent="0.25">
      <c r="A104" s="112"/>
      <c r="B104" s="112"/>
      <c r="C104" s="112"/>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row>
    <row r="105" spans="1:26" ht="13.5" customHeight="1" x14ac:dyDescent="0.25">
      <c r="A105" s="112"/>
      <c r="B105" s="112"/>
      <c r="C105" s="112"/>
      <c r="D105" s="112"/>
      <c r="E105" s="112"/>
      <c r="F105" s="112"/>
      <c r="G105" s="112"/>
      <c r="H105" s="112"/>
      <c r="I105" s="112"/>
      <c r="J105" s="112"/>
      <c r="K105" s="112"/>
      <c r="L105" s="112"/>
      <c r="M105" s="112"/>
      <c r="N105" s="112"/>
      <c r="O105" s="112"/>
      <c r="P105" s="112"/>
      <c r="Q105" s="112"/>
      <c r="R105" s="112"/>
      <c r="S105" s="112"/>
      <c r="T105" s="112"/>
      <c r="U105" s="112"/>
      <c r="V105" s="112"/>
      <c r="W105" s="112"/>
      <c r="X105" s="112"/>
      <c r="Y105" s="112"/>
      <c r="Z105" s="112"/>
    </row>
    <row r="106" spans="1:26" ht="13.5" customHeight="1" x14ac:dyDescent="0.25">
      <c r="A106" s="112"/>
      <c r="B106" s="112"/>
      <c r="C106" s="112"/>
      <c r="D106" s="112"/>
      <c r="E106" s="112"/>
      <c r="F106" s="112"/>
      <c r="G106" s="112"/>
      <c r="H106" s="112"/>
      <c r="I106" s="112"/>
      <c r="J106" s="112"/>
      <c r="K106" s="112"/>
      <c r="L106" s="112"/>
      <c r="M106" s="112"/>
      <c r="N106" s="112"/>
      <c r="O106" s="112"/>
      <c r="P106" s="112"/>
      <c r="Q106" s="112"/>
      <c r="R106" s="112"/>
      <c r="S106" s="112"/>
      <c r="T106" s="112"/>
      <c r="U106" s="112"/>
      <c r="V106" s="112"/>
      <c r="W106" s="112"/>
      <c r="X106" s="112"/>
      <c r="Y106" s="112"/>
      <c r="Z106" s="112"/>
    </row>
    <row r="107" spans="1:26" ht="13.5" customHeight="1" x14ac:dyDescent="0.25">
      <c r="A107" s="112"/>
      <c r="B107" s="112"/>
      <c r="C107" s="112"/>
      <c r="D107" s="112"/>
      <c r="E107" s="112"/>
      <c r="F107" s="112"/>
      <c r="G107" s="112"/>
      <c r="H107" s="112"/>
      <c r="I107" s="112"/>
      <c r="J107" s="112"/>
      <c r="K107" s="112"/>
      <c r="L107" s="112"/>
      <c r="M107" s="112"/>
      <c r="N107" s="112"/>
      <c r="O107" s="112"/>
      <c r="P107" s="112"/>
      <c r="Q107" s="112"/>
      <c r="R107" s="112"/>
      <c r="S107" s="112"/>
      <c r="T107" s="112"/>
      <c r="U107" s="112"/>
      <c r="V107" s="112"/>
      <c r="W107" s="112"/>
      <c r="X107" s="112"/>
      <c r="Y107" s="112"/>
      <c r="Z107" s="112"/>
    </row>
    <row r="108" spans="1:26" ht="13.5" customHeight="1" x14ac:dyDescent="0.25">
      <c r="A108" s="112"/>
      <c r="B108" s="112"/>
      <c r="C108" s="112"/>
      <c r="D108" s="112"/>
      <c r="E108" s="112"/>
      <c r="F108" s="112"/>
      <c r="G108" s="112"/>
      <c r="H108" s="112"/>
      <c r="I108" s="112"/>
      <c r="J108" s="112"/>
      <c r="K108" s="112"/>
      <c r="L108" s="112"/>
      <c r="M108" s="112"/>
      <c r="N108" s="112"/>
      <c r="O108" s="112"/>
      <c r="P108" s="112"/>
      <c r="Q108" s="112"/>
      <c r="R108" s="112"/>
      <c r="S108" s="112"/>
      <c r="T108" s="112"/>
      <c r="U108" s="112"/>
      <c r="V108" s="112"/>
      <c r="W108" s="112"/>
      <c r="X108" s="112"/>
      <c r="Y108" s="112"/>
      <c r="Z108" s="112"/>
    </row>
    <row r="109" spans="1:26" ht="13.5" customHeight="1" x14ac:dyDescent="0.25">
      <c r="A109" s="112"/>
      <c r="B109" s="112"/>
      <c r="C109" s="112"/>
      <c r="D109" s="112"/>
      <c r="E109" s="112"/>
      <c r="F109" s="112"/>
      <c r="G109" s="112"/>
      <c r="H109" s="112"/>
      <c r="I109" s="112"/>
      <c r="J109" s="112"/>
      <c r="K109" s="112"/>
      <c r="L109" s="112"/>
      <c r="M109" s="112"/>
      <c r="N109" s="112"/>
      <c r="O109" s="112"/>
      <c r="P109" s="112"/>
      <c r="Q109" s="112"/>
      <c r="R109" s="112"/>
      <c r="S109" s="112"/>
      <c r="T109" s="112"/>
      <c r="U109" s="112"/>
      <c r="V109" s="112"/>
      <c r="W109" s="112"/>
      <c r="X109" s="112"/>
      <c r="Y109" s="112"/>
      <c r="Z109" s="112"/>
    </row>
    <row r="110" spans="1:26" ht="13.5" customHeight="1" x14ac:dyDescent="0.25">
      <c r="A110" s="112"/>
      <c r="B110" s="112"/>
      <c r="C110" s="112"/>
      <c r="D110" s="112"/>
      <c r="E110" s="112"/>
      <c r="F110" s="112"/>
      <c r="G110" s="112"/>
      <c r="H110" s="112"/>
      <c r="I110" s="112"/>
      <c r="J110" s="112"/>
      <c r="K110" s="112"/>
      <c r="L110" s="112"/>
      <c r="M110" s="112"/>
      <c r="N110" s="112"/>
      <c r="O110" s="112"/>
      <c r="P110" s="112"/>
      <c r="Q110" s="112"/>
      <c r="R110" s="112"/>
      <c r="S110" s="112"/>
      <c r="T110" s="112"/>
      <c r="U110" s="112"/>
      <c r="V110" s="112"/>
      <c r="W110" s="112"/>
      <c r="X110" s="112"/>
      <c r="Y110" s="112"/>
      <c r="Z110" s="112"/>
    </row>
    <row r="111" spans="1:26" ht="13.5" customHeight="1" x14ac:dyDescent="0.25">
      <c r="A111" s="112"/>
      <c r="B111" s="112"/>
      <c r="C111" s="112"/>
      <c r="D111" s="112"/>
      <c r="E111" s="112"/>
      <c r="F111" s="112"/>
      <c r="G111" s="112"/>
      <c r="H111" s="112"/>
      <c r="I111" s="112"/>
      <c r="J111" s="112"/>
      <c r="K111" s="112"/>
      <c r="L111" s="112"/>
      <c r="M111" s="112"/>
      <c r="N111" s="112"/>
      <c r="O111" s="112"/>
      <c r="P111" s="112"/>
      <c r="Q111" s="112"/>
      <c r="R111" s="112"/>
      <c r="S111" s="112"/>
      <c r="T111" s="112"/>
      <c r="U111" s="112"/>
      <c r="V111" s="112"/>
      <c r="W111" s="112"/>
      <c r="X111" s="112"/>
      <c r="Y111" s="112"/>
      <c r="Z111" s="112"/>
    </row>
    <row r="112" spans="1:26" ht="13.5" customHeight="1" x14ac:dyDescent="0.25">
      <c r="A112" s="112"/>
      <c r="B112" s="112"/>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row>
    <row r="113" spans="1:26" ht="13.5" customHeight="1" x14ac:dyDescent="0.25">
      <c r="A113" s="112"/>
      <c r="B113" s="112"/>
      <c r="C113" s="112"/>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12"/>
      <c r="Z113" s="112"/>
    </row>
    <row r="114" spans="1:26" ht="13.5" customHeight="1" x14ac:dyDescent="0.25">
      <c r="A114" s="112"/>
      <c r="B114" s="112"/>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row>
    <row r="115" spans="1:26" ht="13.5" customHeight="1" x14ac:dyDescent="0.25">
      <c r="A115" s="112"/>
      <c r="B115" s="112"/>
      <c r="C115" s="112"/>
      <c r="D115" s="112"/>
      <c r="E115" s="112"/>
      <c r="F115" s="112"/>
      <c r="G115" s="112"/>
      <c r="H115" s="112"/>
      <c r="I115" s="112"/>
      <c r="J115" s="112"/>
      <c r="K115" s="112"/>
      <c r="L115" s="112"/>
      <c r="M115" s="112"/>
      <c r="N115" s="112"/>
      <c r="O115" s="112"/>
      <c r="P115" s="112"/>
      <c r="Q115" s="112"/>
      <c r="R115" s="112"/>
      <c r="S115" s="112"/>
      <c r="T115" s="112"/>
      <c r="U115" s="112"/>
      <c r="V115" s="112"/>
      <c r="W115" s="112"/>
      <c r="X115" s="112"/>
      <c r="Y115" s="112"/>
      <c r="Z115" s="112"/>
    </row>
    <row r="116" spans="1:26" ht="13.5" customHeight="1" x14ac:dyDescent="0.25">
      <c r="A116" s="112"/>
      <c r="B116" s="112"/>
      <c r="C116" s="112"/>
      <c r="D116" s="112"/>
      <c r="E116" s="112"/>
      <c r="F116" s="112"/>
      <c r="G116" s="112"/>
      <c r="H116" s="112"/>
      <c r="I116" s="112"/>
      <c r="J116" s="112"/>
      <c r="K116" s="112"/>
      <c r="L116" s="112"/>
      <c r="M116" s="112"/>
      <c r="N116" s="112"/>
      <c r="O116" s="112"/>
      <c r="P116" s="112"/>
      <c r="Q116" s="112"/>
      <c r="R116" s="112"/>
      <c r="S116" s="112"/>
      <c r="T116" s="112"/>
      <c r="U116" s="112"/>
      <c r="V116" s="112"/>
      <c r="W116" s="112"/>
      <c r="X116" s="112"/>
      <c r="Y116" s="112"/>
      <c r="Z116" s="112"/>
    </row>
    <row r="117" spans="1:26" ht="13.5" customHeight="1" x14ac:dyDescent="0.25">
      <c r="A117" s="112"/>
      <c r="B117" s="112"/>
      <c r="C117" s="112"/>
      <c r="D117" s="112"/>
      <c r="E117" s="112"/>
      <c r="F117" s="112"/>
      <c r="G117" s="112"/>
      <c r="H117" s="112"/>
      <c r="I117" s="112"/>
      <c r="J117" s="112"/>
      <c r="K117" s="112"/>
      <c r="L117" s="112"/>
      <c r="M117" s="112"/>
      <c r="N117" s="112"/>
      <c r="O117" s="112"/>
      <c r="P117" s="112"/>
      <c r="Q117" s="112"/>
      <c r="R117" s="112"/>
      <c r="S117" s="112"/>
      <c r="T117" s="112"/>
      <c r="U117" s="112"/>
      <c r="V117" s="112"/>
      <c r="W117" s="112"/>
      <c r="X117" s="112"/>
      <c r="Y117" s="112"/>
      <c r="Z117" s="112"/>
    </row>
    <row r="118" spans="1:26" ht="13.5" customHeight="1" x14ac:dyDescent="0.25">
      <c r="A118" s="112"/>
      <c r="B118" s="112"/>
      <c r="C118" s="112"/>
      <c r="D118" s="112"/>
      <c r="E118" s="112"/>
      <c r="F118" s="112"/>
      <c r="G118" s="112"/>
      <c r="H118" s="112"/>
      <c r="I118" s="112"/>
      <c r="J118" s="112"/>
      <c r="K118" s="112"/>
      <c r="L118" s="112"/>
      <c r="M118" s="112"/>
      <c r="N118" s="112"/>
      <c r="O118" s="112"/>
      <c r="P118" s="112"/>
      <c r="Q118" s="112"/>
      <c r="R118" s="112"/>
      <c r="S118" s="112"/>
      <c r="T118" s="112"/>
      <c r="U118" s="112"/>
      <c r="V118" s="112"/>
      <c r="W118" s="112"/>
      <c r="X118" s="112"/>
      <c r="Y118" s="112"/>
      <c r="Z118" s="112"/>
    </row>
    <row r="119" spans="1:26" ht="13.5" customHeight="1" x14ac:dyDescent="0.25">
      <c r="A119" s="112"/>
      <c r="B119" s="112"/>
      <c r="C119" s="112"/>
      <c r="D119" s="112"/>
      <c r="E119" s="112"/>
      <c r="F119" s="112"/>
      <c r="G119" s="112"/>
      <c r="H119" s="112"/>
      <c r="I119" s="112"/>
      <c r="J119" s="112"/>
      <c r="K119" s="112"/>
      <c r="L119" s="112"/>
      <c r="M119" s="112"/>
      <c r="N119" s="112"/>
      <c r="O119" s="112"/>
      <c r="P119" s="112"/>
      <c r="Q119" s="112"/>
      <c r="R119" s="112"/>
      <c r="S119" s="112"/>
      <c r="T119" s="112"/>
      <c r="U119" s="112"/>
      <c r="V119" s="112"/>
      <c r="W119" s="112"/>
      <c r="X119" s="112"/>
      <c r="Y119" s="112"/>
      <c r="Z119" s="112"/>
    </row>
    <row r="120" spans="1:26" ht="13.5" customHeight="1" x14ac:dyDescent="0.25">
      <c r="A120" s="112"/>
      <c r="B120" s="112"/>
      <c r="C120" s="112"/>
      <c r="D120" s="112"/>
      <c r="E120" s="112"/>
      <c r="F120" s="112"/>
      <c r="G120" s="112"/>
      <c r="H120" s="112"/>
      <c r="I120" s="112"/>
      <c r="J120" s="112"/>
      <c r="K120" s="112"/>
      <c r="L120" s="112"/>
      <c r="M120" s="112"/>
      <c r="N120" s="112"/>
      <c r="O120" s="112"/>
      <c r="P120" s="112"/>
      <c r="Q120" s="112"/>
      <c r="R120" s="112"/>
      <c r="S120" s="112"/>
      <c r="T120" s="112"/>
      <c r="U120" s="112"/>
      <c r="V120" s="112"/>
      <c r="W120" s="112"/>
      <c r="X120" s="112"/>
      <c r="Y120" s="112"/>
      <c r="Z120" s="112"/>
    </row>
    <row r="121" spans="1:26" ht="13.5" customHeight="1" x14ac:dyDescent="0.25">
      <c r="A121" s="112"/>
      <c r="B121" s="112"/>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row>
    <row r="122" spans="1:26" ht="13.5" customHeight="1" x14ac:dyDescent="0.25">
      <c r="A122" s="112"/>
      <c r="B122" s="112"/>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row>
    <row r="123" spans="1:26" ht="13.5" customHeight="1" x14ac:dyDescent="0.25">
      <c r="A123" s="112"/>
      <c r="B123" s="112"/>
      <c r="C123" s="112"/>
      <c r="D123" s="112"/>
      <c r="E123" s="112"/>
      <c r="F123" s="112"/>
      <c r="G123" s="112"/>
      <c r="H123" s="112"/>
      <c r="I123" s="112"/>
      <c r="J123" s="112"/>
      <c r="K123" s="112"/>
      <c r="L123" s="112"/>
      <c r="M123" s="112"/>
      <c r="N123" s="112"/>
      <c r="O123" s="112"/>
      <c r="P123" s="112"/>
      <c r="Q123" s="112"/>
      <c r="R123" s="112"/>
      <c r="S123" s="112"/>
      <c r="T123" s="112"/>
      <c r="U123" s="112"/>
      <c r="V123" s="112"/>
      <c r="W123" s="112"/>
      <c r="X123" s="112"/>
      <c r="Y123" s="112"/>
      <c r="Z123" s="112"/>
    </row>
    <row r="124" spans="1:26" ht="13.5" customHeight="1" x14ac:dyDescent="0.25">
      <c r="A124" s="112"/>
      <c r="B124" s="112"/>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row>
    <row r="125" spans="1:26" ht="13.5" customHeight="1" x14ac:dyDescent="0.25">
      <c r="A125" s="112"/>
      <c r="B125" s="112"/>
      <c r="C125" s="112"/>
      <c r="D125" s="112"/>
      <c r="E125" s="112"/>
      <c r="F125" s="112"/>
      <c r="G125" s="112"/>
      <c r="H125" s="112"/>
      <c r="I125" s="112"/>
      <c r="J125" s="112"/>
      <c r="K125" s="112"/>
      <c r="L125" s="112"/>
      <c r="M125" s="112"/>
      <c r="N125" s="112"/>
      <c r="O125" s="112"/>
      <c r="P125" s="112"/>
      <c r="Q125" s="112"/>
      <c r="R125" s="112"/>
      <c r="S125" s="112"/>
      <c r="T125" s="112"/>
      <c r="U125" s="112"/>
      <c r="V125" s="112"/>
      <c r="W125" s="112"/>
      <c r="X125" s="112"/>
      <c r="Y125" s="112"/>
      <c r="Z125" s="112"/>
    </row>
    <row r="126" spans="1:26" ht="13.5" customHeight="1" x14ac:dyDescent="0.25">
      <c r="A126" s="112"/>
      <c r="B126" s="112"/>
      <c r="C126" s="112"/>
      <c r="D126" s="112"/>
      <c r="E126" s="112"/>
      <c r="F126" s="112"/>
      <c r="G126" s="112"/>
      <c r="H126" s="112"/>
      <c r="I126" s="112"/>
      <c r="J126" s="112"/>
      <c r="K126" s="112"/>
      <c r="L126" s="112"/>
      <c r="M126" s="112"/>
      <c r="N126" s="112"/>
      <c r="O126" s="112"/>
      <c r="P126" s="112"/>
      <c r="Q126" s="112"/>
      <c r="R126" s="112"/>
      <c r="S126" s="112"/>
      <c r="T126" s="112"/>
      <c r="U126" s="112"/>
      <c r="V126" s="112"/>
      <c r="W126" s="112"/>
      <c r="X126" s="112"/>
      <c r="Y126" s="112"/>
      <c r="Z126" s="112"/>
    </row>
    <row r="127" spans="1:26" ht="13.5" customHeight="1" x14ac:dyDescent="0.25">
      <c r="A127" s="112"/>
      <c r="B127" s="112"/>
      <c r="C127" s="112"/>
      <c r="D127" s="112"/>
      <c r="E127" s="112"/>
      <c r="F127" s="112"/>
      <c r="G127" s="112"/>
      <c r="H127" s="112"/>
      <c r="I127" s="112"/>
      <c r="J127" s="112"/>
      <c r="K127" s="112"/>
      <c r="L127" s="112"/>
      <c r="M127" s="112"/>
      <c r="N127" s="112"/>
      <c r="O127" s="112"/>
      <c r="P127" s="112"/>
      <c r="Q127" s="112"/>
      <c r="R127" s="112"/>
      <c r="S127" s="112"/>
      <c r="T127" s="112"/>
      <c r="U127" s="112"/>
      <c r="V127" s="112"/>
      <c r="W127" s="112"/>
      <c r="X127" s="112"/>
      <c r="Y127" s="112"/>
      <c r="Z127" s="112"/>
    </row>
    <row r="128" spans="1:26" ht="13.5" customHeight="1" x14ac:dyDescent="0.25">
      <c r="A128" s="112"/>
      <c r="B128" s="112"/>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row>
    <row r="129" spans="1:26" ht="13.5" customHeight="1" x14ac:dyDescent="0.25">
      <c r="A129" s="112"/>
      <c r="B129" s="112"/>
      <c r="C129" s="112"/>
      <c r="D129" s="112"/>
      <c r="E129" s="112"/>
      <c r="F129" s="112"/>
      <c r="G129" s="112"/>
      <c r="H129" s="112"/>
      <c r="I129" s="112"/>
      <c r="J129" s="112"/>
      <c r="K129" s="112"/>
      <c r="L129" s="112"/>
      <c r="M129" s="112"/>
      <c r="N129" s="112"/>
      <c r="O129" s="112"/>
      <c r="P129" s="112"/>
      <c r="Q129" s="112"/>
      <c r="R129" s="112"/>
      <c r="S129" s="112"/>
      <c r="T129" s="112"/>
      <c r="U129" s="112"/>
      <c r="V129" s="112"/>
      <c r="W129" s="112"/>
      <c r="X129" s="112"/>
      <c r="Y129" s="112"/>
      <c r="Z129" s="112"/>
    </row>
    <row r="130" spans="1:26" ht="13.5" customHeight="1" x14ac:dyDescent="0.25">
      <c r="A130" s="112"/>
      <c r="B130" s="112"/>
      <c r="C130" s="112"/>
      <c r="D130" s="112"/>
      <c r="E130" s="112"/>
      <c r="F130" s="112"/>
      <c r="G130" s="112"/>
      <c r="H130" s="112"/>
      <c r="I130" s="112"/>
      <c r="J130" s="112"/>
      <c r="K130" s="112"/>
      <c r="L130" s="112"/>
      <c r="M130" s="112"/>
      <c r="N130" s="112"/>
      <c r="O130" s="112"/>
      <c r="P130" s="112"/>
      <c r="Q130" s="112"/>
      <c r="R130" s="112"/>
      <c r="S130" s="112"/>
      <c r="T130" s="112"/>
      <c r="U130" s="112"/>
      <c r="V130" s="112"/>
      <c r="W130" s="112"/>
      <c r="X130" s="112"/>
      <c r="Y130" s="112"/>
      <c r="Z130" s="112"/>
    </row>
    <row r="131" spans="1:26" ht="13.5" customHeight="1" x14ac:dyDescent="0.25">
      <c r="A131" s="112"/>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row>
    <row r="132" spans="1:26" ht="13.5" customHeight="1" x14ac:dyDescent="0.25">
      <c r="A132" s="112"/>
      <c r="B132" s="112"/>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row>
    <row r="133" spans="1:26" ht="13.5" customHeight="1" x14ac:dyDescent="0.25">
      <c r="A133" s="112"/>
      <c r="B133" s="112"/>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row>
    <row r="134" spans="1:26" ht="13.5" customHeight="1" x14ac:dyDescent="0.25">
      <c r="A134" s="112"/>
      <c r="B134" s="112"/>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row>
    <row r="135" spans="1:26" ht="13.5" customHeight="1" x14ac:dyDescent="0.25">
      <c r="A135" s="112"/>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row>
    <row r="136" spans="1:26" ht="13.5" customHeight="1" x14ac:dyDescent="0.25">
      <c r="A136" s="112"/>
      <c r="B136" s="112"/>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row>
    <row r="137" spans="1:26" ht="13.5" customHeight="1" x14ac:dyDescent="0.25">
      <c r="A137" s="112"/>
      <c r="B137" s="112"/>
      <c r="C137" s="112"/>
      <c r="D137" s="112"/>
      <c r="E137" s="112"/>
      <c r="F137" s="112"/>
      <c r="G137" s="112"/>
      <c r="H137" s="112"/>
      <c r="I137" s="112"/>
      <c r="J137" s="112"/>
      <c r="K137" s="112"/>
      <c r="L137" s="112"/>
      <c r="M137" s="112"/>
      <c r="N137" s="112"/>
      <c r="O137" s="112"/>
      <c r="P137" s="112"/>
      <c r="Q137" s="112"/>
      <c r="R137" s="112"/>
      <c r="S137" s="112"/>
      <c r="T137" s="112"/>
      <c r="U137" s="112"/>
      <c r="V137" s="112"/>
      <c r="W137" s="112"/>
      <c r="X137" s="112"/>
      <c r="Y137" s="112"/>
      <c r="Z137" s="112"/>
    </row>
    <row r="138" spans="1:26" ht="13.5" customHeight="1" x14ac:dyDescent="0.25">
      <c r="A138" s="112"/>
      <c r="B138" s="112"/>
      <c r="C138" s="112"/>
      <c r="D138" s="112"/>
      <c r="E138" s="112"/>
      <c r="F138" s="112"/>
      <c r="G138" s="112"/>
      <c r="H138" s="112"/>
      <c r="I138" s="112"/>
      <c r="J138" s="112"/>
      <c r="K138" s="112"/>
      <c r="L138" s="112"/>
      <c r="M138" s="112"/>
      <c r="N138" s="112"/>
      <c r="O138" s="112"/>
      <c r="P138" s="112"/>
      <c r="Q138" s="112"/>
      <c r="R138" s="112"/>
      <c r="S138" s="112"/>
      <c r="T138" s="112"/>
      <c r="U138" s="112"/>
      <c r="V138" s="112"/>
      <c r="W138" s="112"/>
      <c r="X138" s="112"/>
      <c r="Y138" s="112"/>
      <c r="Z138" s="112"/>
    </row>
    <row r="139" spans="1:26" ht="13.5" customHeight="1" x14ac:dyDescent="0.25">
      <c r="A139" s="112"/>
      <c r="B139" s="112"/>
      <c r="C139" s="112"/>
      <c r="D139" s="112"/>
      <c r="E139" s="112"/>
      <c r="F139" s="112"/>
      <c r="G139" s="112"/>
      <c r="H139" s="112"/>
      <c r="I139" s="112"/>
      <c r="J139" s="112"/>
      <c r="K139" s="112"/>
      <c r="L139" s="112"/>
      <c r="M139" s="112"/>
      <c r="N139" s="112"/>
      <c r="O139" s="112"/>
      <c r="P139" s="112"/>
      <c r="Q139" s="112"/>
      <c r="R139" s="112"/>
      <c r="S139" s="112"/>
      <c r="T139" s="112"/>
      <c r="U139" s="112"/>
      <c r="V139" s="112"/>
      <c r="W139" s="112"/>
      <c r="X139" s="112"/>
      <c r="Y139" s="112"/>
      <c r="Z139" s="112"/>
    </row>
    <row r="140" spans="1:26" ht="13.5" customHeight="1" x14ac:dyDescent="0.25">
      <c r="A140" s="112"/>
      <c r="B140" s="112"/>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row>
    <row r="141" spans="1:26" ht="13.5" customHeight="1" x14ac:dyDescent="0.25">
      <c r="A141" s="112"/>
      <c r="B141" s="112"/>
      <c r="C141" s="112"/>
      <c r="D141" s="112"/>
      <c r="E141" s="112"/>
      <c r="F141" s="112"/>
      <c r="G141" s="112"/>
      <c r="H141" s="112"/>
      <c r="I141" s="112"/>
      <c r="J141" s="112"/>
      <c r="K141" s="112"/>
      <c r="L141" s="112"/>
      <c r="M141" s="112"/>
      <c r="N141" s="112"/>
      <c r="O141" s="112"/>
      <c r="P141" s="112"/>
      <c r="Q141" s="112"/>
      <c r="R141" s="112"/>
      <c r="S141" s="112"/>
      <c r="T141" s="112"/>
      <c r="U141" s="112"/>
      <c r="V141" s="112"/>
      <c r="W141" s="112"/>
      <c r="X141" s="112"/>
      <c r="Y141" s="112"/>
      <c r="Z141" s="112"/>
    </row>
    <row r="142" spans="1:26" ht="13.5" customHeight="1" x14ac:dyDescent="0.25">
      <c r="A142" s="112"/>
      <c r="B142" s="112"/>
      <c r="C142" s="112"/>
      <c r="D142" s="112"/>
      <c r="E142" s="112"/>
      <c r="F142" s="112"/>
      <c r="G142" s="112"/>
      <c r="H142" s="112"/>
      <c r="I142" s="112"/>
      <c r="J142" s="112"/>
      <c r="K142" s="112"/>
      <c r="L142" s="112"/>
      <c r="M142" s="112"/>
      <c r="N142" s="112"/>
      <c r="O142" s="112"/>
      <c r="P142" s="112"/>
      <c r="Q142" s="112"/>
      <c r="R142" s="112"/>
      <c r="S142" s="112"/>
      <c r="T142" s="112"/>
      <c r="U142" s="112"/>
      <c r="V142" s="112"/>
      <c r="W142" s="112"/>
      <c r="X142" s="112"/>
      <c r="Y142" s="112"/>
      <c r="Z142" s="112"/>
    </row>
    <row r="143" spans="1:26" ht="13.5" customHeight="1" x14ac:dyDescent="0.25">
      <c r="A143" s="112"/>
      <c r="B143" s="112"/>
      <c r="C143" s="112"/>
      <c r="D143" s="112"/>
      <c r="E143" s="112"/>
      <c r="F143" s="112"/>
      <c r="G143" s="112"/>
      <c r="H143" s="112"/>
      <c r="I143" s="112"/>
      <c r="J143" s="112"/>
      <c r="K143" s="112"/>
      <c r="L143" s="112"/>
      <c r="M143" s="112"/>
      <c r="N143" s="112"/>
      <c r="O143" s="112"/>
      <c r="P143" s="112"/>
      <c r="Q143" s="112"/>
      <c r="R143" s="112"/>
      <c r="S143" s="112"/>
      <c r="T143" s="112"/>
      <c r="U143" s="112"/>
      <c r="V143" s="112"/>
      <c r="W143" s="112"/>
      <c r="X143" s="112"/>
      <c r="Y143" s="112"/>
      <c r="Z143" s="112"/>
    </row>
    <row r="144" spans="1:26" ht="13.5" customHeight="1" x14ac:dyDescent="0.25">
      <c r="A144" s="112"/>
      <c r="B144" s="112"/>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row>
    <row r="145" spans="1:26" ht="13.5" customHeight="1" x14ac:dyDescent="0.25">
      <c r="A145" s="112"/>
      <c r="B145" s="112"/>
      <c r="C145" s="112"/>
      <c r="D145" s="112"/>
      <c r="E145" s="112"/>
      <c r="F145" s="112"/>
      <c r="G145" s="112"/>
      <c r="H145" s="112"/>
      <c r="I145" s="112"/>
      <c r="J145" s="112"/>
      <c r="K145" s="112"/>
      <c r="L145" s="112"/>
      <c r="M145" s="112"/>
      <c r="N145" s="112"/>
      <c r="O145" s="112"/>
      <c r="P145" s="112"/>
      <c r="Q145" s="112"/>
      <c r="R145" s="112"/>
      <c r="S145" s="112"/>
      <c r="T145" s="112"/>
      <c r="U145" s="112"/>
      <c r="V145" s="112"/>
      <c r="W145" s="112"/>
      <c r="X145" s="112"/>
      <c r="Y145" s="112"/>
      <c r="Z145" s="112"/>
    </row>
    <row r="146" spans="1:26" ht="13.5" customHeight="1" x14ac:dyDescent="0.25">
      <c r="A146" s="112"/>
      <c r="B146" s="112"/>
      <c r="C146" s="112"/>
      <c r="D146" s="112"/>
      <c r="E146" s="112"/>
      <c r="F146" s="112"/>
      <c r="G146" s="112"/>
      <c r="H146" s="112"/>
      <c r="I146" s="112"/>
      <c r="J146" s="112"/>
      <c r="K146" s="112"/>
      <c r="L146" s="112"/>
      <c r="M146" s="112"/>
      <c r="N146" s="112"/>
      <c r="O146" s="112"/>
      <c r="P146" s="112"/>
      <c r="Q146" s="112"/>
      <c r="R146" s="112"/>
      <c r="S146" s="112"/>
      <c r="T146" s="112"/>
      <c r="U146" s="112"/>
      <c r="V146" s="112"/>
      <c r="W146" s="112"/>
      <c r="X146" s="112"/>
      <c r="Y146" s="112"/>
      <c r="Z146" s="112"/>
    </row>
    <row r="147" spans="1:26" ht="13.5" customHeight="1" x14ac:dyDescent="0.25">
      <c r="A147" s="112"/>
      <c r="B147" s="112"/>
      <c r="C147" s="112"/>
      <c r="D147" s="112"/>
      <c r="E147" s="112"/>
      <c r="F147" s="112"/>
      <c r="G147" s="112"/>
      <c r="H147" s="112"/>
      <c r="I147" s="112"/>
      <c r="J147" s="112"/>
      <c r="K147" s="112"/>
      <c r="L147" s="112"/>
      <c r="M147" s="112"/>
      <c r="N147" s="112"/>
      <c r="O147" s="112"/>
      <c r="P147" s="112"/>
      <c r="Q147" s="112"/>
      <c r="R147" s="112"/>
      <c r="S147" s="112"/>
      <c r="T147" s="112"/>
      <c r="U147" s="112"/>
      <c r="V147" s="112"/>
      <c r="W147" s="112"/>
      <c r="X147" s="112"/>
      <c r="Y147" s="112"/>
      <c r="Z147" s="112"/>
    </row>
    <row r="148" spans="1:26" ht="13.5" customHeight="1" x14ac:dyDescent="0.25">
      <c r="A148" s="112"/>
      <c r="B148" s="112"/>
      <c r="C148" s="112"/>
      <c r="D148" s="112"/>
      <c r="E148" s="112"/>
      <c r="F148" s="112"/>
      <c r="G148" s="112"/>
      <c r="H148" s="112"/>
      <c r="I148" s="112"/>
      <c r="J148" s="112"/>
      <c r="K148" s="112"/>
      <c r="L148" s="112"/>
      <c r="M148" s="112"/>
      <c r="N148" s="112"/>
      <c r="O148" s="112"/>
      <c r="P148" s="112"/>
      <c r="Q148" s="112"/>
      <c r="R148" s="112"/>
      <c r="S148" s="112"/>
      <c r="T148" s="112"/>
      <c r="U148" s="112"/>
      <c r="V148" s="112"/>
      <c r="W148" s="112"/>
      <c r="X148" s="112"/>
      <c r="Y148" s="112"/>
      <c r="Z148" s="112"/>
    </row>
    <row r="149" spans="1:26" ht="13.5" customHeight="1" x14ac:dyDescent="0.25">
      <c r="A149" s="112"/>
      <c r="B149" s="112"/>
      <c r="C149" s="112"/>
      <c r="D149" s="112"/>
      <c r="E149" s="112"/>
      <c r="F149" s="112"/>
      <c r="G149" s="112"/>
      <c r="H149" s="112"/>
      <c r="I149" s="112"/>
      <c r="J149" s="112"/>
      <c r="K149" s="112"/>
      <c r="L149" s="112"/>
      <c r="M149" s="112"/>
      <c r="N149" s="112"/>
      <c r="O149" s="112"/>
      <c r="P149" s="112"/>
      <c r="Q149" s="112"/>
      <c r="R149" s="112"/>
      <c r="S149" s="112"/>
      <c r="T149" s="112"/>
      <c r="U149" s="112"/>
      <c r="V149" s="112"/>
      <c r="W149" s="112"/>
      <c r="X149" s="112"/>
      <c r="Y149" s="112"/>
      <c r="Z149" s="112"/>
    </row>
    <row r="150" spans="1:26" ht="13.5" customHeight="1" x14ac:dyDescent="0.25">
      <c r="A150" s="112"/>
      <c r="B150" s="112"/>
      <c r="C150" s="112"/>
      <c r="D150" s="112"/>
      <c r="E150" s="112"/>
      <c r="F150" s="112"/>
      <c r="G150" s="112"/>
      <c r="H150" s="112"/>
      <c r="I150" s="112"/>
      <c r="J150" s="112"/>
      <c r="K150" s="112"/>
      <c r="L150" s="112"/>
      <c r="M150" s="112"/>
      <c r="N150" s="112"/>
      <c r="O150" s="112"/>
      <c r="P150" s="112"/>
      <c r="Q150" s="112"/>
      <c r="R150" s="112"/>
      <c r="S150" s="112"/>
      <c r="T150" s="112"/>
      <c r="U150" s="112"/>
      <c r="V150" s="112"/>
      <c r="W150" s="112"/>
      <c r="X150" s="112"/>
      <c r="Y150" s="112"/>
      <c r="Z150" s="112"/>
    </row>
    <row r="151" spans="1:26" ht="13.5" customHeight="1" x14ac:dyDescent="0.25">
      <c r="A151" s="112"/>
      <c r="B151" s="112"/>
      <c r="C151" s="112"/>
      <c r="D151" s="112"/>
      <c r="E151" s="112"/>
      <c r="F151" s="112"/>
      <c r="G151" s="112"/>
      <c r="H151" s="112"/>
      <c r="I151" s="112"/>
      <c r="J151" s="112"/>
      <c r="K151" s="112"/>
      <c r="L151" s="112"/>
      <c r="M151" s="112"/>
      <c r="N151" s="112"/>
      <c r="O151" s="112"/>
      <c r="P151" s="112"/>
      <c r="Q151" s="112"/>
      <c r="R151" s="112"/>
      <c r="S151" s="112"/>
      <c r="T151" s="112"/>
      <c r="U151" s="112"/>
      <c r="V151" s="112"/>
      <c r="W151" s="112"/>
      <c r="X151" s="112"/>
      <c r="Y151" s="112"/>
      <c r="Z151" s="112"/>
    </row>
    <row r="152" spans="1:26" ht="13.5" customHeight="1" x14ac:dyDescent="0.25">
      <c r="A152" s="112"/>
      <c r="B152" s="112"/>
      <c r="C152" s="112"/>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12"/>
      <c r="Z152" s="112"/>
    </row>
    <row r="153" spans="1:26" ht="13.5" customHeight="1" x14ac:dyDescent="0.25">
      <c r="A153" s="112"/>
      <c r="B153" s="112"/>
      <c r="C153" s="112"/>
      <c r="D153" s="112"/>
      <c r="E153" s="112"/>
      <c r="F153" s="112"/>
      <c r="G153" s="112"/>
      <c r="H153" s="112"/>
      <c r="I153" s="112"/>
      <c r="J153" s="112"/>
      <c r="K153" s="112"/>
      <c r="L153" s="112"/>
      <c r="M153" s="112"/>
      <c r="N153" s="112"/>
      <c r="O153" s="112"/>
      <c r="P153" s="112"/>
      <c r="Q153" s="112"/>
      <c r="R153" s="112"/>
      <c r="S153" s="112"/>
      <c r="T153" s="112"/>
      <c r="U153" s="112"/>
      <c r="V153" s="112"/>
      <c r="W153" s="112"/>
      <c r="X153" s="112"/>
      <c r="Y153" s="112"/>
      <c r="Z153" s="112"/>
    </row>
    <row r="154" spans="1:26" ht="13.5" customHeight="1" x14ac:dyDescent="0.25">
      <c r="A154" s="112"/>
      <c r="B154" s="112"/>
      <c r="C154" s="112"/>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row>
    <row r="155" spans="1:26" ht="13.5" customHeight="1" x14ac:dyDescent="0.25">
      <c r="A155" s="112"/>
      <c r="B155" s="112"/>
      <c r="C155" s="112"/>
      <c r="D155" s="112"/>
      <c r="E155" s="112"/>
      <c r="F155" s="112"/>
      <c r="G155" s="112"/>
      <c r="H155" s="112"/>
      <c r="I155" s="112"/>
      <c r="J155" s="112"/>
      <c r="K155" s="112"/>
      <c r="L155" s="112"/>
      <c r="M155" s="112"/>
      <c r="N155" s="112"/>
      <c r="O155" s="112"/>
      <c r="P155" s="112"/>
      <c r="Q155" s="112"/>
      <c r="R155" s="112"/>
      <c r="S155" s="112"/>
      <c r="T155" s="112"/>
      <c r="U155" s="112"/>
      <c r="V155" s="112"/>
      <c r="W155" s="112"/>
      <c r="X155" s="112"/>
      <c r="Y155" s="112"/>
      <c r="Z155" s="112"/>
    </row>
    <row r="156" spans="1:26" ht="13.5" customHeight="1" x14ac:dyDescent="0.25">
      <c r="A156" s="112"/>
      <c r="B156" s="112"/>
      <c r="C156" s="112"/>
      <c r="D156" s="112"/>
      <c r="E156" s="112"/>
      <c r="F156" s="112"/>
      <c r="G156" s="112"/>
      <c r="H156" s="112"/>
      <c r="I156" s="112"/>
      <c r="J156" s="112"/>
      <c r="K156" s="112"/>
      <c r="L156" s="112"/>
      <c r="M156" s="112"/>
      <c r="N156" s="112"/>
      <c r="O156" s="112"/>
      <c r="P156" s="112"/>
      <c r="Q156" s="112"/>
      <c r="R156" s="112"/>
      <c r="S156" s="112"/>
      <c r="T156" s="112"/>
      <c r="U156" s="112"/>
      <c r="V156" s="112"/>
      <c r="W156" s="112"/>
      <c r="X156" s="112"/>
      <c r="Y156" s="112"/>
      <c r="Z156" s="112"/>
    </row>
    <row r="157" spans="1:26" ht="13.5" customHeight="1" x14ac:dyDescent="0.25">
      <c r="A157" s="112"/>
      <c r="B157" s="112"/>
      <c r="C157" s="112"/>
      <c r="D157" s="112"/>
      <c r="E157" s="112"/>
      <c r="F157" s="112"/>
      <c r="G157" s="112"/>
      <c r="H157" s="112"/>
      <c r="I157" s="112"/>
      <c r="J157" s="112"/>
      <c r="K157" s="112"/>
      <c r="L157" s="112"/>
      <c r="M157" s="112"/>
      <c r="N157" s="112"/>
      <c r="O157" s="112"/>
      <c r="P157" s="112"/>
      <c r="Q157" s="112"/>
      <c r="R157" s="112"/>
      <c r="S157" s="112"/>
      <c r="T157" s="112"/>
      <c r="U157" s="112"/>
      <c r="V157" s="112"/>
      <c r="W157" s="112"/>
      <c r="X157" s="112"/>
      <c r="Y157" s="112"/>
      <c r="Z157" s="112"/>
    </row>
    <row r="158" spans="1:26" ht="13.5" customHeight="1" x14ac:dyDescent="0.25">
      <c r="A158" s="112"/>
      <c r="B158" s="112"/>
      <c r="C158" s="112"/>
      <c r="D158" s="112"/>
      <c r="E158" s="112"/>
      <c r="F158" s="112"/>
      <c r="G158" s="112"/>
      <c r="H158" s="112"/>
      <c r="I158" s="112"/>
      <c r="J158" s="112"/>
      <c r="K158" s="112"/>
      <c r="L158" s="112"/>
      <c r="M158" s="112"/>
      <c r="N158" s="112"/>
      <c r="O158" s="112"/>
      <c r="P158" s="112"/>
      <c r="Q158" s="112"/>
      <c r="R158" s="112"/>
      <c r="S158" s="112"/>
      <c r="T158" s="112"/>
      <c r="U158" s="112"/>
      <c r="V158" s="112"/>
      <c r="W158" s="112"/>
      <c r="X158" s="112"/>
      <c r="Y158" s="112"/>
      <c r="Z158" s="112"/>
    </row>
    <row r="159" spans="1:26" ht="13.5" customHeight="1" x14ac:dyDescent="0.25">
      <c r="A159" s="112"/>
      <c r="B159" s="112"/>
      <c r="C159" s="112"/>
      <c r="D159" s="112"/>
      <c r="E159" s="112"/>
      <c r="F159" s="112"/>
      <c r="G159" s="112"/>
      <c r="H159" s="112"/>
      <c r="I159" s="112"/>
      <c r="J159" s="112"/>
      <c r="K159" s="112"/>
      <c r="L159" s="112"/>
      <c r="M159" s="112"/>
      <c r="N159" s="112"/>
      <c r="O159" s="112"/>
      <c r="P159" s="112"/>
      <c r="Q159" s="112"/>
      <c r="R159" s="112"/>
      <c r="S159" s="112"/>
      <c r="T159" s="112"/>
      <c r="U159" s="112"/>
      <c r="V159" s="112"/>
      <c r="W159" s="112"/>
      <c r="X159" s="112"/>
      <c r="Y159" s="112"/>
      <c r="Z159" s="112"/>
    </row>
    <row r="160" spans="1:26" ht="13.5" customHeight="1" x14ac:dyDescent="0.25">
      <c r="A160" s="112"/>
      <c r="B160" s="112"/>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2"/>
      <c r="Y160" s="112"/>
      <c r="Z160" s="112"/>
    </row>
    <row r="161" spans="1:26" ht="13.5" customHeight="1" x14ac:dyDescent="0.25">
      <c r="A161" s="112"/>
      <c r="B161" s="112"/>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2"/>
      <c r="Y161" s="112"/>
      <c r="Z161" s="112"/>
    </row>
    <row r="162" spans="1:26" ht="13.5" customHeight="1" x14ac:dyDescent="0.25">
      <c r="A162" s="112"/>
      <c r="B162" s="112"/>
      <c r="C162" s="112"/>
      <c r="D162" s="112"/>
      <c r="E162" s="112"/>
      <c r="F162" s="112"/>
      <c r="G162" s="112"/>
      <c r="H162" s="112"/>
      <c r="I162" s="112"/>
      <c r="J162" s="112"/>
      <c r="K162" s="112"/>
      <c r="L162" s="112"/>
      <c r="M162" s="112"/>
      <c r="N162" s="112"/>
      <c r="O162" s="112"/>
      <c r="P162" s="112"/>
      <c r="Q162" s="112"/>
      <c r="R162" s="112"/>
      <c r="S162" s="112"/>
      <c r="T162" s="112"/>
      <c r="U162" s="112"/>
      <c r="V162" s="112"/>
      <c r="W162" s="112"/>
      <c r="X162" s="112"/>
      <c r="Y162" s="112"/>
      <c r="Z162" s="112"/>
    </row>
    <row r="163" spans="1:26" ht="13.5" customHeight="1" x14ac:dyDescent="0.25">
      <c r="A163" s="112"/>
      <c r="B163" s="112"/>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2"/>
      <c r="Y163" s="112"/>
      <c r="Z163" s="112"/>
    </row>
    <row r="164" spans="1:26" ht="13.5" customHeight="1" x14ac:dyDescent="0.25">
      <c r="A164" s="112"/>
      <c r="B164" s="112"/>
      <c r="C164" s="112"/>
      <c r="D164" s="112"/>
      <c r="E164" s="112"/>
      <c r="F164" s="112"/>
      <c r="G164" s="112"/>
      <c r="H164" s="112"/>
      <c r="I164" s="112"/>
      <c r="J164" s="112"/>
      <c r="K164" s="112"/>
      <c r="L164" s="112"/>
      <c r="M164" s="112"/>
      <c r="N164" s="112"/>
      <c r="O164" s="112"/>
      <c r="P164" s="112"/>
      <c r="Q164" s="112"/>
      <c r="R164" s="112"/>
      <c r="S164" s="112"/>
      <c r="T164" s="112"/>
      <c r="U164" s="112"/>
      <c r="V164" s="112"/>
      <c r="W164" s="112"/>
      <c r="X164" s="112"/>
      <c r="Y164" s="112"/>
      <c r="Z164" s="112"/>
    </row>
    <row r="165" spans="1:26" ht="13.5" customHeight="1" x14ac:dyDescent="0.25">
      <c r="A165" s="112"/>
      <c r="B165" s="112"/>
      <c r="C165" s="112"/>
      <c r="D165" s="112"/>
      <c r="E165" s="112"/>
      <c r="F165" s="112"/>
      <c r="G165" s="112"/>
      <c r="H165" s="112"/>
      <c r="I165" s="112"/>
      <c r="J165" s="112"/>
      <c r="K165" s="112"/>
      <c r="L165" s="112"/>
      <c r="M165" s="112"/>
      <c r="N165" s="112"/>
      <c r="O165" s="112"/>
      <c r="P165" s="112"/>
      <c r="Q165" s="112"/>
      <c r="R165" s="112"/>
      <c r="S165" s="112"/>
      <c r="T165" s="112"/>
      <c r="U165" s="112"/>
      <c r="V165" s="112"/>
      <c r="W165" s="112"/>
      <c r="X165" s="112"/>
      <c r="Y165" s="112"/>
      <c r="Z165" s="112"/>
    </row>
    <row r="166" spans="1:26" ht="13.5" customHeight="1" x14ac:dyDescent="0.25">
      <c r="A166" s="112"/>
      <c r="B166" s="112"/>
      <c r="C166" s="112"/>
      <c r="D166" s="112"/>
      <c r="E166" s="112"/>
      <c r="F166" s="112"/>
      <c r="G166" s="112"/>
      <c r="H166" s="112"/>
      <c r="I166" s="112"/>
      <c r="J166" s="112"/>
      <c r="K166" s="112"/>
      <c r="L166" s="112"/>
      <c r="M166" s="112"/>
      <c r="N166" s="112"/>
      <c r="O166" s="112"/>
      <c r="P166" s="112"/>
      <c r="Q166" s="112"/>
      <c r="R166" s="112"/>
      <c r="S166" s="112"/>
      <c r="T166" s="112"/>
      <c r="U166" s="112"/>
      <c r="V166" s="112"/>
      <c r="W166" s="112"/>
      <c r="X166" s="112"/>
      <c r="Y166" s="112"/>
      <c r="Z166" s="112"/>
    </row>
    <row r="167" spans="1:26" ht="13.5" customHeight="1" x14ac:dyDescent="0.25">
      <c r="A167" s="112"/>
      <c r="B167" s="112"/>
      <c r="C167" s="112"/>
      <c r="D167" s="112"/>
      <c r="E167" s="112"/>
      <c r="F167" s="112"/>
      <c r="G167" s="112"/>
      <c r="H167" s="112"/>
      <c r="I167" s="112"/>
      <c r="J167" s="112"/>
      <c r="K167" s="112"/>
      <c r="L167" s="112"/>
      <c r="M167" s="112"/>
      <c r="N167" s="112"/>
      <c r="O167" s="112"/>
      <c r="P167" s="112"/>
      <c r="Q167" s="112"/>
      <c r="R167" s="112"/>
      <c r="S167" s="112"/>
      <c r="T167" s="112"/>
      <c r="U167" s="112"/>
      <c r="V167" s="112"/>
      <c r="W167" s="112"/>
      <c r="X167" s="112"/>
      <c r="Y167" s="112"/>
      <c r="Z167" s="112"/>
    </row>
    <row r="168" spans="1:26" ht="13.5" customHeight="1" x14ac:dyDescent="0.25">
      <c r="A168" s="112"/>
      <c r="B168" s="112"/>
      <c r="C168" s="112"/>
      <c r="D168" s="112"/>
      <c r="E168" s="112"/>
      <c r="F168" s="112"/>
      <c r="G168" s="112"/>
      <c r="H168" s="112"/>
      <c r="I168" s="112"/>
      <c r="J168" s="112"/>
      <c r="K168" s="112"/>
      <c r="L168" s="112"/>
      <c r="M168" s="112"/>
      <c r="N168" s="112"/>
      <c r="O168" s="112"/>
      <c r="P168" s="112"/>
      <c r="Q168" s="112"/>
      <c r="R168" s="112"/>
      <c r="S168" s="112"/>
      <c r="T168" s="112"/>
      <c r="U168" s="112"/>
      <c r="V168" s="112"/>
      <c r="W168" s="112"/>
      <c r="X168" s="112"/>
      <c r="Y168" s="112"/>
      <c r="Z168" s="112"/>
    </row>
    <row r="169" spans="1:26" ht="13.5" customHeight="1" x14ac:dyDescent="0.25">
      <c r="A169" s="112"/>
      <c r="B169" s="112"/>
      <c r="C169" s="112"/>
      <c r="D169" s="112"/>
      <c r="E169" s="112"/>
      <c r="F169" s="112"/>
      <c r="G169" s="112"/>
      <c r="H169" s="112"/>
      <c r="I169" s="112"/>
      <c r="J169" s="112"/>
      <c r="K169" s="112"/>
      <c r="L169" s="112"/>
      <c r="M169" s="112"/>
      <c r="N169" s="112"/>
      <c r="O169" s="112"/>
      <c r="P169" s="112"/>
      <c r="Q169" s="112"/>
      <c r="R169" s="112"/>
      <c r="S169" s="112"/>
      <c r="T169" s="112"/>
      <c r="U169" s="112"/>
      <c r="V169" s="112"/>
      <c r="W169" s="112"/>
      <c r="X169" s="112"/>
      <c r="Y169" s="112"/>
      <c r="Z169" s="112"/>
    </row>
    <row r="170" spans="1:26" ht="13.5" customHeight="1" x14ac:dyDescent="0.25">
      <c r="A170" s="112"/>
      <c r="B170" s="112"/>
      <c r="C170" s="112"/>
      <c r="D170" s="112"/>
      <c r="E170" s="112"/>
      <c r="F170" s="112"/>
      <c r="G170" s="112"/>
      <c r="H170" s="112"/>
      <c r="I170" s="112"/>
      <c r="J170" s="112"/>
      <c r="K170" s="112"/>
      <c r="L170" s="112"/>
      <c r="M170" s="112"/>
      <c r="N170" s="112"/>
      <c r="O170" s="112"/>
      <c r="P170" s="112"/>
      <c r="Q170" s="112"/>
      <c r="R170" s="112"/>
      <c r="S170" s="112"/>
      <c r="T170" s="112"/>
      <c r="U170" s="112"/>
      <c r="V170" s="112"/>
      <c r="W170" s="112"/>
      <c r="X170" s="112"/>
      <c r="Y170" s="112"/>
      <c r="Z170" s="112"/>
    </row>
    <row r="171" spans="1:26" ht="13.5" customHeight="1" x14ac:dyDescent="0.25">
      <c r="A171" s="112"/>
      <c r="B171" s="112"/>
      <c r="C171" s="112"/>
      <c r="D171" s="112"/>
      <c r="E171" s="112"/>
      <c r="F171" s="112"/>
      <c r="G171" s="112"/>
      <c r="H171" s="112"/>
      <c r="I171" s="112"/>
      <c r="J171" s="112"/>
      <c r="K171" s="112"/>
      <c r="L171" s="112"/>
      <c r="M171" s="112"/>
      <c r="N171" s="112"/>
      <c r="O171" s="112"/>
      <c r="P171" s="112"/>
      <c r="Q171" s="112"/>
      <c r="R171" s="112"/>
      <c r="S171" s="112"/>
      <c r="T171" s="112"/>
      <c r="U171" s="112"/>
      <c r="V171" s="112"/>
      <c r="W171" s="112"/>
      <c r="X171" s="112"/>
      <c r="Y171" s="112"/>
      <c r="Z171" s="112"/>
    </row>
    <row r="172" spans="1:26" ht="13.5" customHeight="1" x14ac:dyDescent="0.25">
      <c r="A172" s="112"/>
      <c r="B172" s="112"/>
      <c r="C172" s="112"/>
      <c r="D172" s="112"/>
      <c r="E172" s="112"/>
      <c r="F172" s="112"/>
      <c r="G172" s="112"/>
      <c r="H172" s="112"/>
      <c r="I172" s="112"/>
      <c r="J172" s="112"/>
      <c r="K172" s="112"/>
      <c r="L172" s="112"/>
      <c r="M172" s="112"/>
      <c r="N172" s="112"/>
      <c r="O172" s="112"/>
      <c r="P172" s="112"/>
      <c r="Q172" s="112"/>
      <c r="R172" s="112"/>
      <c r="S172" s="112"/>
      <c r="T172" s="112"/>
      <c r="U172" s="112"/>
      <c r="V172" s="112"/>
      <c r="W172" s="112"/>
      <c r="X172" s="112"/>
      <c r="Y172" s="112"/>
      <c r="Z172" s="112"/>
    </row>
    <row r="173" spans="1:26" ht="13.5" customHeight="1" x14ac:dyDescent="0.25">
      <c r="A173" s="112"/>
      <c r="B173" s="112"/>
      <c r="C173" s="112"/>
      <c r="D173" s="112"/>
      <c r="E173" s="112"/>
      <c r="F173" s="112"/>
      <c r="G173" s="112"/>
      <c r="H173" s="112"/>
      <c r="I173" s="112"/>
      <c r="J173" s="112"/>
      <c r="K173" s="112"/>
      <c r="L173" s="112"/>
      <c r="M173" s="112"/>
      <c r="N173" s="112"/>
      <c r="O173" s="112"/>
      <c r="P173" s="112"/>
      <c r="Q173" s="112"/>
      <c r="R173" s="112"/>
      <c r="S173" s="112"/>
      <c r="T173" s="112"/>
      <c r="U173" s="112"/>
      <c r="V173" s="112"/>
      <c r="W173" s="112"/>
      <c r="X173" s="112"/>
      <c r="Y173" s="112"/>
      <c r="Z173" s="112"/>
    </row>
    <row r="174" spans="1:26" ht="13.5" customHeight="1" x14ac:dyDescent="0.25">
      <c r="A174" s="112"/>
      <c r="B174" s="112"/>
      <c r="C174" s="112"/>
      <c r="D174" s="112"/>
      <c r="E174" s="112"/>
      <c r="F174" s="112"/>
      <c r="G174" s="112"/>
      <c r="H174" s="112"/>
      <c r="I174" s="112"/>
      <c r="J174" s="112"/>
      <c r="K174" s="112"/>
      <c r="L174" s="112"/>
      <c r="M174" s="112"/>
      <c r="N174" s="112"/>
      <c r="O174" s="112"/>
      <c r="P174" s="112"/>
      <c r="Q174" s="112"/>
      <c r="R174" s="112"/>
      <c r="S174" s="112"/>
      <c r="T174" s="112"/>
      <c r="U174" s="112"/>
      <c r="V174" s="112"/>
      <c r="W174" s="112"/>
      <c r="X174" s="112"/>
      <c r="Y174" s="112"/>
      <c r="Z174" s="112"/>
    </row>
    <row r="175" spans="1:26" ht="13.5" customHeight="1" x14ac:dyDescent="0.25">
      <c r="A175" s="112"/>
      <c r="B175" s="112"/>
      <c r="C175" s="112"/>
      <c r="D175" s="112"/>
      <c r="E175" s="112"/>
      <c r="F175" s="112"/>
      <c r="G175" s="112"/>
      <c r="H175" s="112"/>
      <c r="I175" s="112"/>
      <c r="J175" s="112"/>
      <c r="K175" s="112"/>
      <c r="L175" s="112"/>
      <c r="M175" s="112"/>
      <c r="N175" s="112"/>
      <c r="O175" s="112"/>
      <c r="P175" s="112"/>
      <c r="Q175" s="112"/>
      <c r="R175" s="112"/>
      <c r="S175" s="112"/>
      <c r="T175" s="112"/>
      <c r="U175" s="112"/>
      <c r="V175" s="112"/>
      <c r="W175" s="112"/>
      <c r="X175" s="112"/>
      <c r="Y175" s="112"/>
      <c r="Z175" s="112"/>
    </row>
    <row r="176" spans="1:26" ht="13.5" customHeight="1" x14ac:dyDescent="0.25">
      <c r="A176" s="112"/>
      <c r="B176" s="112"/>
      <c r="C176" s="112"/>
      <c r="D176" s="112"/>
      <c r="E176" s="112"/>
      <c r="F176" s="112"/>
      <c r="G176" s="112"/>
      <c r="H176" s="112"/>
      <c r="I176" s="112"/>
      <c r="J176" s="112"/>
      <c r="K176" s="112"/>
      <c r="L176" s="112"/>
      <c r="M176" s="112"/>
      <c r="N176" s="112"/>
      <c r="O176" s="112"/>
      <c r="P176" s="112"/>
      <c r="Q176" s="112"/>
      <c r="R176" s="112"/>
      <c r="S176" s="112"/>
      <c r="T176" s="112"/>
      <c r="U176" s="112"/>
      <c r="V176" s="112"/>
      <c r="W176" s="112"/>
      <c r="X176" s="112"/>
      <c r="Y176" s="112"/>
      <c r="Z176" s="112"/>
    </row>
    <row r="177" spans="1:26" ht="13.5" customHeight="1" x14ac:dyDescent="0.25">
      <c r="A177" s="112"/>
      <c r="B177" s="112"/>
      <c r="C177" s="112"/>
      <c r="D177" s="112"/>
      <c r="E177" s="112"/>
      <c r="F177" s="112"/>
      <c r="G177" s="112"/>
      <c r="H177" s="112"/>
      <c r="I177" s="112"/>
      <c r="J177" s="112"/>
      <c r="K177" s="112"/>
      <c r="L177" s="112"/>
      <c r="M177" s="112"/>
      <c r="N177" s="112"/>
      <c r="O177" s="112"/>
      <c r="P177" s="112"/>
      <c r="Q177" s="112"/>
      <c r="R177" s="112"/>
      <c r="S177" s="112"/>
      <c r="T177" s="112"/>
      <c r="U177" s="112"/>
      <c r="V177" s="112"/>
      <c r="W177" s="112"/>
      <c r="X177" s="112"/>
      <c r="Y177" s="112"/>
      <c r="Z177" s="112"/>
    </row>
    <row r="178" spans="1:26" ht="13.5" customHeight="1" x14ac:dyDescent="0.25">
      <c r="A178" s="112"/>
      <c r="B178" s="112"/>
      <c r="C178" s="112"/>
      <c r="D178" s="112"/>
      <c r="E178" s="112"/>
      <c r="F178" s="112"/>
      <c r="G178" s="112"/>
      <c r="H178" s="112"/>
      <c r="I178" s="112"/>
      <c r="J178" s="112"/>
      <c r="K178" s="112"/>
      <c r="L178" s="112"/>
      <c r="M178" s="112"/>
      <c r="N178" s="112"/>
      <c r="O178" s="112"/>
      <c r="P178" s="112"/>
      <c r="Q178" s="112"/>
      <c r="R178" s="112"/>
      <c r="S178" s="112"/>
      <c r="T178" s="112"/>
      <c r="U178" s="112"/>
      <c r="V178" s="112"/>
      <c r="W178" s="112"/>
      <c r="X178" s="112"/>
      <c r="Y178" s="112"/>
      <c r="Z178" s="112"/>
    </row>
    <row r="179" spans="1:26" ht="13.5" customHeight="1" x14ac:dyDescent="0.25">
      <c r="A179" s="112"/>
      <c r="B179" s="112"/>
      <c r="C179" s="112"/>
      <c r="D179" s="112"/>
      <c r="E179" s="112"/>
      <c r="F179" s="112"/>
      <c r="G179" s="112"/>
      <c r="H179" s="112"/>
      <c r="I179" s="112"/>
      <c r="J179" s="112"/>
      <c r="K179" s="112"/>
      <c r="L179" s="112"/>
      <c r="M179" s="112"/>
      <c r="N179" s="112"/>
      <c r="O179" s="112"/>
      <c r="P179" s="112"/>
      <c r="Q179" s="112"/>
      <c r="R179" s="112"/>
      <c r="S179" s="112"/>
      <c r="T179" s="112"/>
      <c r="U179" s="112"/>
      <c r="V179" s="112"/>
      <c r="W179" s="112"/>
      <c r="X179" s="112"/>
      <c r="Y179" s="112"/>
      <c r="Z179" s="112"/>
    </row>
    <row r="180" spans="1:26" ht="13.5" customHeight="1" x14ac:dyDescent="0.25">
      <c r="A180" s="112"/>
      <c r="B180" s="112"/>
      <c r="C180" s="112"/>
      <c r="D180" s="112"/>
      <c r="E180" s="112"/>
      <c r="F180" s="112"/>
      <c r="G180" s="112"/>
      <c r="H180" s="112"/>
      <c r="I180" s="112"/>
      <c r="J180" s="112"/>
      <c r="K180" s="112"/>
      <c r="L180" s="112"/>
      <c r="M180" s="112"/>
      <c r="N180" s="112"/>
      <c r="O180" s="112"/>
      <c r="P180" s="112"/>
      <c r="Q180" s="112"/>
      <c r="R180" s="112"/>
      <c r="S180" s="112"/>
      <c r="T180" s="112"/>
      <c r="U180" s="112"/>
      <c r="V180" s="112"/>
      <c r="W180" s="112"/>
      <c r="X180" s="112"/>
      <c r="Y180" s="112"/>
      <c r="Z180" s="112"/>
    </row>
    <row r="181" spans="1:26" ht="13.5" customHeight="1" x14ac:dyDescent="0.25">
      <c r="A181" s="112"/>
      <c r="B181" s="112"/>
      <c r="C181" s="112"/>
      <c r="D181" s="112"/>
      <c r="E181" s="112"/>
      <c r="F181" s="112"/>
      <c r="G181" s="112"/>
      <c r="H181" s="112"/>
      <c r="I181" s="112"/>
      <c r="J181" s="112"/>
      <c r="K181" s="112"/>
      <c r="L181" s="112"/>
      <c r="M181" s="112"/>
      <c r="N181" s="112"/>
      <c r="O181" s="112"/>
      <c r="P181" s="112"/>
      <c r="Q181" s="112"/>
      <c r="R181" s="112"/>
      <c r="S181" s="112"/>
      <c r="T181" s="112"/>
      <c r="U181" s="112"/>
      <c r="V181" s="112"/>
      <c r="W181" s="112"/>
      <c r="X181" s="112"/>
      <c r="Y181" s="112"/>
      <c r="Z181" s="112"/>
    </row>
    <row r="182" spans="1:26" ht="13.5" customHeight="1" x14ac:dyDescent="0.25">
      <c r="A182" s="112"/>
      <c r="B182" s="112"/>
      <c r="C182" s="112"/>
      <c r="D182" s="112"/>
      <c r="E182" s="112"/>
      <c r="F182" s="112"/>
      <c r="G182" s="112"/>
      <c r="H182" s="112"/>
      <c r="I182" s="112"/>
      <c r="J182" s="112"/>
      <c r="K182" s="112"/>
      <c r="L182" s="112"/>
      <c r="M182" s="112"/>
      <c r="N182" s="112"/>
      <c r="O182" s="112"/>
      <c r="P182" s="112"/>
      <c r="Q182" s="112"/>
      <c r="R182" s="112"/>
      <c r="S182" s="112"/>
      <c r="T182" s="112"/>
      <c r="U182" s="112"/>
      <c r="V182" s="112"/>
      <c r="W182" s="112"/>
      <c r="X182" s="112"/>
      <c r="Y182" s="112"/>
      <c r="Z182" s="112"/>
    </row>
    <row r="183" spans="1:26" ht="13.5" customHeight="1" x14ac:dyDescent="0.25">
      <c r="A183" s="112"/>
      <c r="B183" s="112"/>
      <c r="C183" s="112"/>
      <c r="D183" s="112"/>
      <c r="E183" s="112"/>
      <c r="F183" s="112"/>
      <c r="G183" s="112"/>
      <c r="H183" s="112"/>
      <c r="I183" s="112"/>
      <c r="J183" s="112"/>
      <c r="K183" s="112"/>
      <c r="L183" s="112"/>
      <c r="M183" s="112"/>
      <c r="N183" s="112"/>
      <c r="O183" s="112"/>
      <c r="P183" s="112"/>
      <c r="Q183" s="112"/>
      <c r="R183" s="112"/>
      <c r="S183" s="112"/>
      <c r="T183" s="112"/>
      <c r="U183" s="112"/>
      <c r="V183" s="112"/>
      <c r="W183" s="112"/>
      <c r="X183" s="112"/>
      <c r="Y183" s="112"/>
      <c r="Z183" s="112"/>
    </row>
    <row r="184" spans="1:26" ht="13.5" customHeight="1" x14ac:dyDescent="0.25">
      <c r="A184" s="112"/>
      <c r="B184" s="112"/>
      <c r="C184" s="112"/>
      <c r="D184" s="112"/>
      <c r="E184" s="112"/>
      <c r="F184" s="112"/>
      <c r="G184" s="112"/>
      <c r="H184" s="112"/>
      <c r="I184" s="112"/>
      <c r="J184" s="112"/>
      <c r="K184" s="112"/>
      <c r="L184" s="112"/>
      <c r="M184" s="112"/>
      <c r="N184" s="112"/>
      <c r="O184" s="112"/>
      <c r="P184" s="112"/>
      <c r="Q184" s="112"/>
      <c r="R184" s="112"/>
      <c r="S184" s="112"/>
      <c r="T184" s="112"/>
      <c r="U184" s="112"/>
      <c r="V184" s="112"/>
      <c r="W184" s="112"/>
      <c r="X184" s="112"/>
      <c r="Y184" s="112"/>
      <c r="Z184" s="112"/>
    </row>
    <row r="185" spans="1:26" ht="13.5" customHeight="1" x14ac:dyDescent="0.25">
      <c r="A185" s="112"/>
      <c r="B185" s="112"/>
      <c r="C185" s="112"/>
      <c r="D185" s="112"/>
      <c r="E185" s="112"/>
      <c r="F185" s="112"/>
      <c r="G185" s="112"/>
      <c r="H185" s="112"/>
      <c r="I185" s="112"/>
      <c r="J185" s="112"/>
      <c r="K185" s="112"/>
      <c r="L185" s="112"/>
      <c r="M185" s="112"/>
      <c r="N185" s="112"/>
      <c r="O185" s="112"/>
      <c r="P185" s="112"/>
      <c r="Q185" s="112"/>
      <c r="R185" s="112"/>
      <c r="S185" s="112"/>
      <c r="T185" s="112"/>
      <c r="U185" s="112"/>
      <c r="V185" s="112"/>
      <c r="W185" s="112"/>
      <c r="X185" s="112"/>
      <c r="Y185" s="112"/>
      <c r="Z185" s="112"/>
    </row>
    <row r="186" spans="1:26" ht="13.5" customHeight="1" x14ac:dyDescent="0.25">
      <c r="A186" s="112"/>
      <c r="B186" s="112"/>
      <c r="C186" s="112"/>
      <c r="D186" s="112"/>
      <c r="E186" s="112"/>
      <c r="F186" s="112"/>
      <c r="G186" s="112"/>
      <c r="H186" s="112"/>
      <c r="I186" s="112"/>
      <c r="J186" s="112"/>
      <c r="K186" s="112"/>
      <c r="L186" s="112"/>
      <c r="M186" s="112"/>
      <c r="N186" s="112"/>
      <c r="O186" s="112"/>
      <c r="P186" s="112"/>
      <c r="Q186" s="112"/>
      <c r="R186" s="112"/>
      <c r="S186" s="112"/>
      <c r="T186" s="112"/>
      <c r="U186" s="112"/>
      <c r="V186" s="112"/>
      <c r="W186" s="112"/>
      <c r="X186" s="112"/>
      <c r="Y186" s="112"/>
      <c r="Z186" s="112"/>
    </row>
    <row r="187" spans="1:26" ht="13.5" customHeight="1" x14ac:dyDescent="0.25">
      <c r="A187" s="112"/>
      <c r="B187" s="112"/>
      <c r="C187" s="112"/>
      <c r="D187" s="112"/>
      <c r="E187" s="112"/>
      <c r="F187" s="112"/>
      <c r="G187" s="112"/>
      <c r="H187" s="112"/>
      <c r="I187" s="112"/>
      <c r="J187" s="112"/>
      <c r="K187" s="112"/>
      <c r="L187" s="112"/>
      <c r="M187" s="112"/>
      <c r="N187" s="112"/>
      <c r="O187" s="112"/>
      <c r="P187" s="112"/>
      <c r="Q187" s="112"/>
      <c r="R187" s="112"/>
      <c r="S187" s="112"/>
      <c r="T187" s="112"/>
      <c r="U187" s="112"/>
      <c r="V187" s="112"/>
      <c r="W187" s="112"/>
      <c r="X187" s="112"/>
      <c r="Y187" s="112"/>
      <c r="Z187" s="112"/>
    </row>
    <row r="188" spans="1:26" ht="13.5" customHeight="1" x14ac:dyDescent="0.25">
      <c r="A188" s="112"/>
      <c r="B188" s="112"/>
      <c r="C188" s="112"/>
      <c r="D188" s="112"/>
      <c r="E188" s="112"/>
      <c r="F188" s="112"/>
      <c r="G188" s="112"/>
      <c r="H188" s="112"/>
      <c r="I188" s="112"/>
      <c r="J188" s="112"/>
      <c r="K188" s="112"/>
      <c r="L188" s="112"/>
      <c r="M188" s="112"/>
      <c r="N188" s="112"/>
      <c r="O188" s="112"/>
      <c r="P188" s="112"/>
      <c r="Q188" s="112"/>
      <c r="R188" s="112"/>
      <c r="S188" s="112"/>
      <c r="T188" s="112"/>
      <c r="U188" s="112"/>
      <c r="V188" s="112"/>
      <c r="W188" s="112"/>
      <c r="X188" s="112"/>
      <c r="Y188" s="112"/>
      <c r="Z188" s="112"/>
    </row>
    <row r="189" spans="1:26" ht="13.5" customHeight="1" x14ac:dyDescent="0.25">
      <c r="A189" s="112"/>
      <c r="B189" s="112"/>
      <c r="C189" s="112"/>
      <c r="D189" s="112"/>
      <c r="E189" s="112"/>
      <c r="F189" s="112"/>
      <c r="G189" s="112"/>
      <c r="H189" s="112"/>
      <c r="I189" s="112"/>
      <c r="J189" s="112"/>
      <c r="K189" s="112"/>
      <c r="L189" s="112"/>
      <c r="M189" s="112"/>
      <c r="N189" s="112"/>
      <c r="O189" s="112"/>
      <c r="P189" s="112"/>
      <c r="Q189" s="112"/>
      <c r="R189" s="112"/>
      <c r="S189" s="112"/>
      <c r="T189" s="112"/>
      <c r="U189" s="112"/>
      <c r="V189" s="112"/>
      <c r="W189" s="112"/>
      <c r="X189" s="112"/>
      <c r="Y189" s="112"/>
      <c r="Z189" s="112"/>
    </row>
    <row r="190" spans="1:26" ht="13.5" customHeight="1" x14ac:dyDescent="0.25">
      <c r="A190" s="112"/>
      <c r="B190" s="112"/>
      <c r="C190" s="112"/>
      <c r="D190" s="112"/>
      <c r="E190" s="112"/>
      <c r="F190" s="112"/>
      <c r="G190" s="112"/>
      <c r="H190" s="112"/>
      <c r="I190" s="112"/>
      <c r="J190" s="112"/>
      <c r="K190" s="112"/>
      <c r="L190" s="112"/>
      <c r="M190" s="112"/>
      <c r="N190" s="112"/>
      <c r="O190" s="112"/>
      <c r="P190" s="112"/>
      <c r="Q190" s="112"/>
      <c r="R190" s="112"/>
      <c r="S190" s="112"/>
      <c r="T190" s="112"/>
      <c r="U190" s="112"/>
      <c r="V190" s="112"/>
      <c r="W190" s="112"/>
      <c r="X190" s="112"/>
      <c r="Y190" s="112"/>
      <c r="Z190" s="112"/>
    </row>
    <row r="191" spans="1:26" ht="13.5" customHeight="1" x14ac:dyDescent="0.25">
      <c r="A191" s="112"/>
      <c r="B191" s="112"/>
      <c r="C191" s="112"/>
      <c r="D191" s="112"/>
      <c r="E191" s="112"/>
      <c r="F191" s="112"/>
      <c r="G191" s="112"/>
      <c r="H191" s="112"/>
      <c r="I191" s="112"/>
      <c r="J191" s="112"/>
      <c r="K191" s="112"/>
      <c r="L191" s="112"/>
      <c r="M191" s="112"/>
      <c r="N191" s="112"/>
      <c r="O191" s="112"/>
      <c r="P191" s="112"/>
      <c r="Q191" s="112"/>
      <c r="R191" s="112"/>
      <c r="S191" s="112"/>
      <c r="T191" s="112"/>
      <c r="U191" s="112"/>
      <c r="V191" s="112"/>
      <c r="W191" s="112"/>
      <c r="X191" s="112"/>
      <c r="Y191" s="112"/>
      <c r="Z191" s="112"/>
    </row>
    <row r="192" spans="1:26" ht="13.5" customHeight="1" x14ac:dyDescent="0.25">
      <c r="A192" s="112"/>
      <c r="B192" s="112"/>
      <c r="C192" s="112"/>
      <c r="D192" s="112"/>
      <c r="E192" s="112"/>
      <c r="F192" s="112"/>
      <c r="G192" s="112"/>
      <c r="H192" s="112"/>
      <c r="I192" s="112"/>
      <c r="J192" s="112"/>
      <c r="K192" s="112"/>
      <c r="L192" s="112"/>
      <c r="M192" s="112"/>
      <c r="N192" s="112"/>
      <c r="O192" s="112"/>
      <c r="P192" s="112"/>
      <c r="Q192" s="112"/>
      <c r="R192" s="112"/>
      <c r="S192" s="112"/>
      <c r="T192" s="112"/>
      <c r="U192" s="112"/>
      <c r="V192" s="112"/>
      <c r="W192" s="112"/>
      <c r="X192" s="112"/>
      <c r="Y192" s="112"/>
      <c r="Z192" s="112"/>
    </row>
    <row r="193" spans="1:26" ht="13.5" customHeight="1" x14ac:dyDescent="0.25">
      <c r="A193" s="112"/>
      <c r="B193" s="112"/>
      <c r="C193" s="112"/>
      <c r="D193" s="112"/>
      <c r="E193" s="112"/>
      <c r="F193" s="112"/>
      <c r="G193" s="112"/>
      <c r="H193" s="112"/>
      <c r="I193" s="112"/>
      <c r="J193" s="112"/>
      <c r="K193" s="112"/>
      <c r="L193" s="112"/>
      <c r="M193" s="112"/>
      <c r="N193" s="112"/>
      <c r="O193" s="112"/>
      <c r="P193" s="112"/>
      <c r="Q193" s="112"/>
      <c r="R193" s="112"/>
      <c r="S193" s="112"/>
      <c r="T193" s="112"/>
      <c r="U193" s="112"/>
      <c r="V193" s="112"/>
      <c r="W193" s="112"/>
      <c r="X193" s="112"/>
      <c r="Y193" s="112"/>
      <c r="Z193" s="112"/>
    </row>
    <row r="194" spans="1:26" ht="13.5" customHeight="1" x14ac:dyDescent="0.25">
      <c r="A194" s="112"/>
      <c r="B194" s="112"/>
      <c r="C194" s="112"/>
      <c r="D194" s="112"/>
      <c r="E194" s="112"/>
      <c r="F194" s="112"/>
      <c r="G194" s="112"/>
      <c r="H194" s="112"/>
      <c r="I194" s="112"/>
      <c r="J194" s="112"/>
      <c r="K194" s="112"/>
      <c r="L194" s="112"/>
      <c r="M194" s="112"/>
      <c r="N194" s="112"/>
      <c r="O194" s="112"/>
      <c r="P194" s="112"/>
      <c r="Q194" s="112"/>
      <c r="R194" s="112"/>
      <c r="S194" s="112"/>
      <c r="T194" s="112"/>
      <c r="U194" s="112"/>
      <c r="V194" s="112"/>
      <c r="W194" s="112"/>
      <c r="X194" s="112"/>
      <c r="Y194" s="112"/>
      <c r="Z194" s="112"/>
    </row>
    <row r="195" spans="1:26" ht="13.5" customHeight="1" x14ac:dyDescent="0.25">
      <c r="A195" s="112"/>
      <c r="B195" s="112"/>
      <c r="C195" s="112"/>
      <c r="D195" s="112"/>
      <c r="E195" s="112"/>
      <c r="F195" s="112"/>
      <c r="G195" s="112"/>
      <c r="H195" s="112"/>
      <c r="I195" s="112"/>
      <c r="J195" s="112"/>
      <c r="K195" s="112"/>
      <c r="L195" s="112"/>
      <c r="M195" s="112"/>
      <c r="N195" s="112"/>
      <c r="O195" s="112"/>
      <c r="P195" s="112"/>
      <c r="Q195" s="112"/>
      <c r="R195" s="112"/>
      <c r="S195" s="112"/>
      <c r="T195" s="112"/>
      <c r="U195" s="112"/>
      <c r="V195" s="112"/>
      <c r="W195" s="112"/>
      <c r="X195" s="112"/>
      <c r="Y195" s="112"/>
      <c r="Z195" s="112"/>
    </row>
    <row r="196" spans="1:26" ht="13.5" customHeight="1" x14ac:dyDescent="0.25">
      <c r="A196" s="112"/>
      <c r="B196" s="112"/>
      <c r="C196" s="112"/>
      <c r="D196" s="112"/>
      <c r="E196" s="112"/>
      <c r="F196" s="112"/>
      <c r="G196" s="112"/>
      <c r="H196" s="112"/>
      <c r="I196" s="112"/>
      <c r="J196" s="112"/>
      <c r="K196" s="112"/>
      <c r="L196" s="112"/>
      <c r="M196" s="112"/>
      <c r="N196" s="112"/>
      <c r="O196" s="112"/>
      <c r="P196" s="112"/>
      <c r="Q196" s="112"/>
      <c r="R196" s="112"/>
      <c r="S196" s="112"/>
      <c r="T196" s="112"/>
      <c r="U196" s="112"/>
      <c r="V196" s="112"/>
      <c r="W196" s="112"/>
      <c r="X196" s="112"/>
      <c r="Y196" s="112"/>
      <c r="Z196" s="112"/>
    </row>
    <row r="197" spans="1:26" ht="13.5" customHeight="1" x14ac:dyDescent="0.25">
      <c r="A197" s="112"/>
      <c r="B197" s="112"/>
      <c r="C197" s="112"/>
      <c r="D197" s="112"/>
      <c r="E197" s="112"/>
      <c r="F197" s="112"/>
      <c r="G197" s="112"/>
      <c r="H197" s="112"/>
      <c r="I197" s="112"/>
      <c r="J197" s="112"/>
      <c r="K197" s="112"/>
      <c r="L197" s="112"/>
      <c r="M197" s="112"/>
      <c r="N197" s="112"/>
      <c r="O197" s="112"/>
      <c r="P197" s="112"/>
      <c r="Q197" s="112"/>
      <c r="R197" s="112"/>
      <c r="S197" s="112"/>
      <c r="T197" s="112"/>
      <c r="U197" s="112"/>
      <c r="V197" s="112"/>
      <c r="W197" s="112"/>
      <c r="X197" s="112"/>
      <c r="Y197" s="112"/>
      <c r="Z197" s="112"/>
    </row>
    <row r="198" spans="1:26" ht="13.5" customHeight="1" x14ac:dyDescent="0.25">
      <c r="A198" s="112"/>
      <c r="B198" s="112"/>
      <c r="C198" s="112"/>
      <c r="D198" s="112"/>
      <c r="E198" s="112"/>
      <c r="F198" s="112"/>
      <c r="G198" s="112"/>
      <c r="H198" s="112"/>
      <c r="I198" s="112"/>
      <c r="J198" s="112"/>
      <c r="K198" s="112"/>
      <c r="L198" s="112"/>
      <c r="M198" s="112"/>
      <c r="N198" s="112"/>
      <c r="O198" s="112"/>
      <c r="P198" s="112"/>
      <c r="Q198" s="112"/>
      <c r="R198" s="112"/>
      <c r="S198" s="112"/>
      <c r="T198" s="112"/>
      <c r="U198" s="112"/>
      <c r="V198" s="112"/>
      <c r="W198" s="112"/>
      <c r="X198" s="112"/>
      <c r="Y198" s="112"/>
      <c r="Z198" s="112"/>
    </row>
    <row r="199" spans="1:26" ht="13.5" customHeight="1" x14ac:dyDescent="0.25">
      <c r="A199" s="112"/>
      <c r="B199" s="112"/>
      <c r="C199" s="112"/>
      <c r="D199" s="112"/>
      <c r="E199" s="112"/>
      <c r="F199" s="112"/>
      <c r="G199" s="112"/>
      <c r="H199" s="112"/>
      <c r="I199" s="112"/>
      <c r="J199" s="112"/>
      <c r="K199" s="112"/>
      <c r="L199" s="112"/>
      <c r="M199" s="112"/>
      <c r="N199" s="112"/>
      <c r="O199" s="112"/>
      <c r="P199" s="112"/>
      <c r="Q199" s="112"/>
      <c r="R199" s="112"/>
      <c r="S199" s="112"/>
      <c r="T199" s="112"/>
      <c r="U199" s="112"/>
      <c r="V199" s="112"/>
      <c r="W199" s="112"/>
      <c r="X199" s="112"/>
      <c r="Y199" s="112"/>
      <c r="Z199" s="112"/>
    </row>
    <row r="200" spans="1:26" ht="13.5" customHeight="1" x14ac:dyDescent="0.25">
      <c r="A200" s="112"/>
      <c r="B200" s="112"/>
      <c r="C200" s="112"/>
      <c r="D200" s="112"/>
      <c r="E200" s="112"/>
      <c r="F200" s="112"/>
      <c r="G200" s="112"/>
      <c r="H200" s="112"/>
      <c r="I200" s="112"/>
      <c r="J200" s="112"/>
      <c r="K200" s="112"/>
      <c r="L200" s="112"/>
      <c r="M200" s="112"/>
      <c r="N200" s="112"/>
      <c r="O200" s="112"/>
      <c r="P200" s="112"/>
      <c r="Q200" s="112"/>
      <c r="R200" s="112"/>
      <c r="S200" s="112"/>
      <c r="T200" s="112"/>
      <c r="U200" s="112"/>
      <c r="V200" s="112"/>
      <c r="W200" s="112"/>
      <c r="X200" s="112"/>
      <c r="Y200" s="112"/>
      <c r="Z200" s="112"/>
    </row>
    <row r="201" spans="1:26" ht="13.5" customHeight="1" x14ac:dyDescent="0.25">
      <c r="A201" s="112"/>
      <c r="B201" s="112"/>
      <c r="C201" s="112"/>
      <c r="D201" s="112"/>
      <c r="E201" s="112"/>
      <c r="F201" s="112"/>
      <c r="G201" s="112"/>
      <c r="H201" s="112"/>
      <c r="I201" s="112"/>
      <c r="J201" s="112"/>
      <c r="K201" s="112"/>
      <c r="L201" s="112"/>
      <c r="M201" s="112"/>
      <c r="N201" s="112"/>
      <c r="O201" s="112"/>
      <c r="P201" s="112"/>
      <c r="Q201" s="112"/>
      <c r="R201" s="112"/>
      <c r="S201" s="112"/>
      <c r="T201" s="112"/>
      <c r="U201" s="112"/>
      <c r="V201" s="112"/>
      <c r="W201" s="112"/>
      <c r="X201" s="112"/>
      <c r="Y201" s="112"/>
      <c r="Z201" s="112"/>
    </row>
    <row r="202" spans="1:26" ht="13.5" customHeight="1" x14ac:dyDescent="0.25">
      <c r="A202" s="112"/>
      <c r="B202" s="112"/>
      <c r="C202" s="112"/>
      <c r="D202" s="112"/>
      <c r="E202" s="112"/>
      <c r="F202" s="112"/>
      <c r="G202" s="112"/>
      <c r="H202" s="112"/>
      <c r="I202" s="112"/>
      <c r="J202" s="112"/>
      <c r="K202" s="112"/>
      <c r="L202" s="112"/>
      <c r="M202" s="112"/>
      <c r="N202" s="112"/>
      <c r="O202" s="112"/>
      <c r="P202" s="112"/>
      <c r="Q202" s="112"/>
      <c r="R202" s="112"/>
      <c r="S202" s="112"/>
      <c r="T202" s="112"/>
      <c r="U202" s="112"/>
      <c r="V202" s="112"/>
      <c r="W202" s="112"/>
      <c r="X202" s="112"/>
      <c r="Y202" s="112"/>
      <c r="Z202" s="112"/>
    </row>
    <row r="203" spans="1:26" ht="13.5" customHeight="1" x14ac:dyDescent="0.25">
      <c r="A203" s="112"/>
      <c r="B203" s="112"/>
      <c r="C203" s="112"/>
      <c r="D203" s="112"/>
      <c r="E203" s="112"/>
      <c r="F203" s="112"/>
      <c r="G203" s="112"/>
      <c r="H203" s="112"/>
      <c r="I203" s="112"/>
      <c r="J203" s="112"/>
      <c r="K203" s="112"/>
      <c r="L203" s="112"/>
      <c r="M203" s="112"/>
      <c r="N203" s="112"/>
      <c r="O203" s="112"/>
      <c r="P203" s="112"/>
      <c r="Q203" s="112"/>
      <c r="R203" s="112"/>
      <c r="S203" s="112"/>
      <c r="T203" s="112"/>
      <c r="U203" s="112"/>
      <c r="V203" s="112"/>
      <c r="W203" s="112"/>
      <c r="X203" s="112"/>
      <c r="Y203" s="112"/>
      <c r="Z203" s="112"/>
    </row>
    <row r="204" spans="1:26" ht="13.5" customHeight="1" x14ac:dyDescent="0.25">
      <c r="A204" s="112"/>
      <c r="B204" s="112"/>
      <c r="C204" s="112"/>
      <c r="D204" s="112"/>
      <c r="E204" s="112"/>
      <c r="F204" s="112"/>
      <c r="G204" s="112"/>
      <c r="H204" s="112"/>
      <c r="I204" s="112"/>
      <c r="J204" s="112"/>
      <c r="K204" s="112"/>
      <c r="L204" s="112"/>
      <c r="M204" s="112"/>
      <c r="N204" s="112"/>
      <c r="O204" s="112"/>
      <c r="P204" s="112"/>
      <c r="Q204" s="112"/>
      <c r="R204" s="112"/>
      <c r="S204" s="112"/>
      <c r="T204" s="112"/>
      <c r="U204" s="112"/>
      <c r="V204" s="112"/>
      <c r="W204" s="112"/>
      <c r="X204" s="112"/>
      <c r="Y204" s="112"/>
      <c r="Z204" s="112"/>
    </row>
    <row r="205" spans="1:26" ht="13.5" customHeight="1" x14ac:dyDescent="0.25">
      <c r="A205" s="112"/>
      <c r="B205" s="112"/>
      <c r="C205" s="112"/>
      <c r="D205" s="112"/>
      <c r="E205" s="112"/>
      <c r="F205" s="112"/>
      <c r="G205" s="112"/>
      <c r="H205" s="112"/>
      <c r="I205" s="112"/>
      <c r="J205" s="112"/>
      <c r="K205" s="112"/>
      <c r="L205" s="112"/>
      <c r="M205" s="112"/>
      <c r="N205" s="112"/>
      <c r="O205" s="112"/>
      <c r="P205" s="112"/>
      <c r="Q205" s="112"/>
      <c r="R205" s="112"/>
      <c r="S205" s="112"/>
      <c r="T205" s="112"/>
      <c r="U205" s="112"/>
      <c r="V205" s="112"/>
      <c r="W205" s="112"/>
      <c r="X205" s="112"/>
      <c r="Y205" s="112"/>
      <c r="Z205" s="112"/>
    </row>
    <row r="206" spans="1:26" ht="13.5" customHeight="1" x14ac:dyDescent="0.25">
      <c r="A206" s="112"/>
      <c r="B206" s="112"/>
      <c r="C206" s="112"/>
      <c r="D206" s="112"/>
      <c r="E206" s="112"/>
      <c r="F206" s="112"/>
      <c r="G206" s="112"/>
      <c r="H206" s="112"/>
      <c r="I206" s="112"/>
      <c r="J206" s="112"/>
      <c r="K206" s="112"/>
      <c r="L206" s="112"/>
      <c r="M206" s="112"/>
      <c r="N206" s="112"/>
      <c r="O206" s="112"/>
      <c r="P206" s="112"/>
      <c r="Q206" s="112"/>
      <c r="R206" s="112"/>
      <c r="S206" s="112"/>
      <c r="T206" s="112"/>
      <c r="U206" s="112"/>
      <c r="V206" s="112"/>
      <c r="W206" s="112"/>
      <c r="X206" s="112"/>
      <c r="Y206" s="112"/>
      <c r="Z206" s="112"/>
    </row>
    <row r="207" spans="1:26" ht="13.5" customHeight="1" x14ac:dyDescent="0.25">
      <c r="A207" s="112"/>
      <c r="B207" s="112"/>
      <c r="C207" s="112"/>
      <c r="D207" s="112"/>
      <c r="E207" s="112"/>
      <c r="F207" s="112"/>
      <c r="G207" s="112"/>
      <c r="H207" s="112"/>
      <c r="I207" s="112"/>
      <c r="J207" s="112"/>
      <c r="K207" s="112"/>
      <c r="L207" s="112"/>
      <c r="M207" s="112"/>
      <c r="N207" s="112"/>
      <c r="O207" s="112"/>
      <c r="P207" s="112"/>
      <c r="Q207" s="112"/>
      <c r="R207" s="112"/>
      <c r="S207" s="112"/>
      <c r="T207" s="112"/>
      <c r="U207" s="112"/>
      <c r="V207" s="112"/>
      <c r="W207" s="112"/>
      <c r="X207" s="112"/>
      <c r="Y207" s="112"/>
      <c r="Z207" s="112"/>
    </row>
    <row r="208" spans="1:26" ht="13.5" customHeight="1" x14ac:dyDescent="0.25">
      <c r="A208" s="112"/>
      <c r="B208" s="112"/>
      <c r="C208" s="112"/>
      <c r="D208" s="112"/>
      <c r="E208" s="112"/>
      <c r="F208" s="112"/>
      <c r="G208" s="112"/>
      <c r="H208" s="112"/>
      <c r="I208" s="112"/>
      <c r="J208" s="112"/>
      <c r="K208" s="112"/>
      <c r="L208" s="112"/>
      <c r="M208" s="112"/>
      <c r="N208" s="112"/>
      <c r="O208" s="112"/>
      <c r="P208" s="112"/>
      <c r="Q208" s="112"/>
      <c r="R208" s="112"/>
      <c r="S208" s="112"/>
      <c r="T208" s="112"/>
      <c r="U208" s="112"/>
      <c r="V208" s="112"/>
      <c r="W208" s="112"/>
      <c r="X208" s="112"/>
      <c r="Y208" s="112"/>
      <c r="Z208" s="112"/>
    </row>
    <row r="209" spans="1:26" ht="13.5" customHeight="1" x14ac:dyDescent="0.25">
      <c r="A209" s="112"/>
      <c r="B209" s="112"/>
      <c r="C209" s="112"/>
      <c r="D209" s="112"/>
      <c r="E209" s="112"/>
      <c r="F209" s="112"/>
      <c r="G209" s="112"/>
      <c r="H209" s="112"/>
      <c r="I209" s="112"/>
      <c r="J209" s="112"/>
      <c r="K209" s="112"/>
      <c r="L209" s="112"/>
      <c r="M209" s="112"/>
      <c r="N209" s="112"/>
      <c r="O209" s="112"/>
      <c r="P209" s="112"/>
      <c r="Q209" s="112"/>
      <c r="R209" s="112"/>
      <c r="S209" s="112"/>
      <c r="T209" s="112"/>
      <c r="U209" s="112"/>
      <c r="V209" s="112"/>
      <c r="W209" s="112"/>
      <c r="X209" s="112"/>
      <c r="Y209" s="112"/>
      <c r="Z209" s="112"/>
    </row>
    <row r="210" spans="1:26" ht="13.5" customHeight="1" x14ac:dyDescent="0.25">
      <c r="A210" s="112"/>
      <c r="B210" s="112"/>
      <c r="C210" s="112"/>
      <c r="D210" s="112"/>
      <c r="E210" s="112"/>
      <c r="F210" s="112"/>
      <c r="G210" s="112"/>
      <c r="H210" s="112"/>
      <c r="I210" s="112"/>
      <c r="J210" s="112"/>
      <c r="K210" s="112"/>
      <c r="L210" s="112"/>
      <c r="M210" s="112"/>
      <c r="N210" s="112"/>
      <c r="O210" s="112"/>
      <c r="P210" s="112"/>
      <c r="Q210" s="112"/>
      <c r="R210" s="112"/>
      <c r="S210" s="112"/>
      <c r="T210" s="112"/>
      <c r="U210" s="112"/>
      <c r="V210" s="112"/>
      <c r="W210" s="112"/>
      <c r="X210" s="112"/>
      <c r="Y210" s="112"/>
      <c r="Z210" s="112"/>
    </row>
    <row r="211" spans="1:26" ht="13.5" customHeight="1" x14ac:dyDescent="0.25">
      <c r="A211" s="112"/>
      <c r="B211" s="112"/>
      <c r="C211" s="112"/>
      <c r="D211" s="112"/>
      <c r="E211" s="112"/>
      <c r="F211" s="112"/>
      <c r="G211" s="112"/>
      <c r="H211" s="112"/>
      <c r="I211" s="112"/>
      <c r="J211" s="112"/>
      <c r="K211" s="112"/>
      <c r="L211" s="112"/>
      <c r="M211" s="112"/>
      <c r="N211" s="112"/>
      <c r="O211" s="112"/>
      <c r="P211" s="112"/>
      <c r="Q211" s="112"/>
      <c r="R211" s="112"/>
      <c r="S211" s="112"/>
      <c r="T211" s="112"/>
      <c r="U211" s="112"/>
      <c r="V211" s="112"/>
      <c r="W211" s="112"/>
      <c r="X211" s="112"/>
      <c r="Y211" s="112"/>
      <c r="Z211" s="112"/>
    </row>
    <row r="212" spans="1:26" ht="13.5" customHeight="1" x14ac:dyDescent="0.25">
      <c r="A212" s="112"/>
      <c r="B212" s="112"/>
      <c r="C212" s="112"/>
      <c r="D212" s="112"/>
      <c r="E212" s="112"/>
      <c r="F212" s="112"/>
      <c r="G212" s="112"/>
      <c r="H212" s="112"/>
      <c r="I212" s="112"/>
      <c r="J212" s="112"/>
      <c r="K212" s="112"/>
      <c r="L212" s="112"/>
      <c r="M212" s="112"/>
      <c r="N212" s="112"/>
      <c r="O212" s="112"/>
      <c r="P212" s="112"/>
      <c r="Q212" s="112"/>
      <c r="R212" s="112"/>
      <c r="S212" s="112"/>
      <c r="T212" s="112"/>
      <c r="U212" s="112"/>
      <c r="V212" s="112"/>
      <c r="W212" s="112"/>
      <c r="X212" s="112"/>
      <c r="Y212" s="112"/>
      <c r="Z212" s="112"/>
    </row>
    <row r="213" spans="1:26" ht="13.5" customHeight="1" x14ac:dyDescent="0.25">
      <c r="A213" s="112"/>
      <c r="B213" s="112"/>
      <c r="C213" s="112"/>
      <c r="D213" s="112"/>
      <c r="E213" s="112"/>
      <c r="F213" s="112"/>
      <c r="G213" s="112"/>
      <c r="H213" s="112"/>
      <c r="I213" s="112"/>
      <c r="J213" s="112"/>
      <c r="K213" s="112"/>
      <c r="L213" s="112"/>
      <c r="M213" s="112"/>
      <c r="N213" s="112"/>
      <c r="O213" s="112"/>
      <c r="P213" s="112"/>
      <c r="Q213" s="112"/>
      <c r="R213" s="112"/>
      <c r="S213" s="112"/>
      <c r="T213" s="112"/>
      <c r="U213" s="112"/>
      <c r="V213" s="112"/>
      <c r="W213" s="112"/>
      <c r="X213" s="112"/>
      <c r="Y213" s="112"/>
      <c r="Z213" s="112"/>
    </row>
    <row r="214" spans="1:26" ht="13.5" customHeight="1" x14ac:dyDescent="0.25">
      <c r="A214" s="112"/>
      <c r="B214" s="112"/>
      <c r="C214" s="112"/>
      <c r="D214" s="112"/>
      <c r="E214" s="112"/>
      <c r="F214" s="112"/>
      <c r="G214" s="112"/>
      <c r="H214" s="112"/>
      <c r="I214" s="112"/>
      <c r="J214" s="112"/>
      <c r="K214" s="112"/>
      <c r="L214" s="112"/>
      <c r="M214" s="112"/>
      <c r="N214" s="112"/>
      <c r="O214" s="112"/>
      <c r="P214" s="112"/>
      <c r="Q214" s="112"/>
      <c r="R214" s="112"/>
      <c r="S214" s="112"/>
      <c r="T214" s="112"/>
      <c r="U214" s="112"/>
      <c r="V214" s="112"/>
      <c r="W214" s="112"/>
      <c r="X214" s="112"/>
      <c r="Y214" s="112"/>
      <c r="Z214" s="112"/>
    </row>
    <row r="215" spans="1:26" ht="13.5" customHeight="1" x14ac:dyDescent="0.25">
      <c r="A215" s="112"/>
      <c r="B215" s="112"/>
      <c r="C215" s="112"/>
      <c r="D215" s="112"/>
      <c r="E215" s="112"/>
      <c r="F215" s="112"/>
      <c r="G215" s="112"/>
      <c r="H215" s="112"/>
      <c r="I215" s="112"/>
      <c r="J215" s="112"/>
      <c r="K215" s="112"/>
      <c r="L215" s="112"/>
      <c r="M215" s="112"/>
      <c r="N215" s="112"/>
      <c r="O215" s="112"/>
      <c r="P215" s="112"/>
      <c r="Q215" s="112"/>
      <c r="R215" s="112"/>
      <c r="S215" s="112"/>
      <c r="T215" s="112"/>
      <c r="U215" s="112"/>
      <c r="V215" s="112"/>
      <c r="W215" s="112"/>
      <c r="X215" s="112"/>
      <c r="Y215" s="112"/>
      <c r="Z215" s="112"/>
    </row>
    <row r="216" spans="1:26" ht="13.5" customHeight="1" x14ac:dyDescent="0.25">
      <c r="A216" s="112"/>
      <c r="B216" s="112"/>
      <c r="C216" s="112"/>
      <c r="D216" s="112"/>
      <c r="E216" s="112"/>
      <c r="F216" s="112"/>
      <c r="G216" s="112"/>
      <c r="H216" s="112"/>
      <c r="I216" s="112"/>
      <c r="J216" s="112"/>
      <c r="K216" s="112"/>
      <c r="L216" s="112"/>
      <c r="M216" s="112"/>
      <c r="N216" s="112"/>
      <c r="O216" s="112"/>
      <c r="P216" s="112"/>
      <c r="Q216" s="112"/>
      <c r="R216" s="112"/>
      <c r="S216" s="112"/>
      <c r="T216" s="112"/>
      <c r="U216" s="112"/>
      <c r="V216" s="112"/>
      <c r="W216" s="112"/>
      <c r="X216" s="112"/>
      <c r="Y216" s="112"/>
      <c r="Z216" s="112"/>
    </row>
    <row r="217" spans="1:26" ht="13.5" customHeight="1" x14ac:dyDescent="0.25">
      <c r="A217" s="112"/>
      <c r="B217" s="112"/>
      <c r="C217" s="112"/>
      <c r="D217" s="112"/>
      <c r="E217" s="112"/>
      <c r="F217" s="112"/>
      <c r="G217" s="112"/>
      <c r="H217" s="112"/>
      <c r="I217" s="112"/>
      <c r="J217" s="112"/>
      <c r="K217" s="112"/>
      <c r="L217" s="112"/>
      <c r="M217" s="112"/>
      <c r="N217" s="112"/>
      <c r="O217" s="112"/>
      <c r="P217" s="112"/>
      <c r="Q217" s="112"/>
      <c r="R217" s="112"/>
      <c r="S217" s="112"/>
      <c r="T217" s="112"/>
      <c r="U217" s="112"/>
      <c r="V217" s="112"/>
      <c r="W217" s="112"/>
      <c r="X217" s="112"/>
      <c r="Y217" s="112"/>
      <c r="Z217" s="112"/>
    </row>
    <row r="218" spans="1:26" ht="13.5" customHeight="1" x14ac:dyDescent="0.25">
      <c r="A218" s="112"/>
      <c r="B218" s="112"/>
      <c r="C218" s="112"/>
      <c r="D218" s="112"/>
      <c r="E218" s="112"/>
      <c r="F218" s="112"/>
      <c r="G218" s="112"/>
      <c r="H218" s="112"/>
      <c r="I218" s="112"/>
      <c r="J218" s="112"/>
      <c r="K218" s="112"/>
      <c r="L218" s="112"/>
      <c r="M218" s="112"/>
      <c r="N218" s="112"/>
      <c r="O218" s="112"/>
      <c r="P218" s="112"/>
      <c r="Q218" s="112"/>
      <c r="R218" s="112"/>
      <c r="S218" s="112"/>
      <c r="T218" s="112"/>
      <c r="U218" s="112"/>
      <c r="V218" s="112"/>
      <c r="W218" s="112"/>
      <c r="X218" s="112"/>
      <c r="Y218" s="112"/>
      <c r="Z218" s="112"/>
    </row>
    <row r="219" spans="1:26" ht="13.5" customHeight="1" x14ac:dyDescent="0.25">
      <c r="A219" s="112"/>
      <c r="B219" s="112"/>
      <c r="C219" s="112"/>
      <c r="D219" s="112"/>
      <c r="E219" s="112"/>
      <c r="F219" s="112"/>
      <c r="G219" s="112"/>
      <c r="H219" s="112"/>
      <c r="I219" s="112"/>
      <c r="J219" s="112"/>
      <c r="K219" s="112"/>
      <c r="L219" s="112"/>
      <c r="M219" s="112"/>
      <c r="N219" s="112"/>
      <c r="O219" s="112"/>
      <c r="P219" s="112"/>
      <c r="Q219" s="112"/>
      <c r="R219" s="112"/>
      <c r="S219" s="112"/>
      <c r="T219" s="112"/>
      <c r="U219" s="112"/>
      <c r="V219" s="112"/>
      <c r="W219" s="112"/>
      <c r="X219" s="112"/>
      <c r="Y219" s="112"/>
      <c r="Z219" s="112"/>
    </row>
    <row r="220" spans="1:26" ht="13.5" customHeight="1" x14ac:dyDescent="0.25">
      <c r="A220" s="112"/>
      <c r="B220" s="112"/>
      <c r="C220" s="112"/>
      <c r="D220" s="112"/>
      <c r="E220" s="112"/>
      <c r="F220" s="112"/>
      <c r="G220" s="112"/>
      <c r="H220" s="112"/>
      <c r="I220" s="112"/>
      <c r="J220" s="112"/>
      <c r="K220" s="112"/>
      <c r="L220" s="112"/>
      <c r="M220" s="112"/>
      <c r="N220" s="112"/>
      <c r="O220" s="112"/>
      <c r="P220" s="112"/>
      <c r="Q220" s="112"/>
      <c r="R220" s="112"/>
      <c r="S220" s="112"/>
      <c r="T220" s="112"/>
      <c r="U220" s="112"/>
      <c r="V220" s="112"/>
      <c r="W220" s="112"/>
      <c r="X220" s="112"/>
      <c r="Y220" s="112"/>
      <c r="Z220" s="112"/>
    </row>
    <row r="221" spans="1:26" ht="13.5" customHeight="1" x14ac:dyDescent="0.25">
      <c r="A221" s="112"/>
      <c r="B221" s="112"/>
      <c r="C221" s="112"/>
      <c r="D221" s="112"/>
      <c r="E221" s="112"/>
      <c r="F221" s="112"/>
      <c r="G221" s="112"/>
      <c r="H221" s="112"/>
      <c r="I221" s="112"/>
      <c r="J221" s="112"/>
      <c r="K221" s="112"/>
      <c r="L221" s="112"/>
      <c r="M221" s="112"/>
      <c r="N221" s="112"/>
      <c r="O221" s="112"/>
      <c r="P221" s="112"/>
      <c r="Q221" s="112"/>
      <c r="R221" s="112"/>
      <c r="S221" s="112"/>
      <c r="T221" s="112"/>
      <c r="U221" s="112"/>
      <c r="V221" s="112"/>
      <c r="W221" s="112"/>
      <c r="X221" s="112"/>
      <c r="Y221" s="112"/>
      <c r="Z221" s="112"/>
    </row>
    <row r="222" spans="1:26" ht="15.75" customHeight="1" x14ac:dyDescent="0.25"/>
    <row r="223" spans="1:26" ht="15.75" customHeight="1" x14ac:dyDescent="0.25"/>
    <row r="224" spans="1:26"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1000"/>
  <sheetViews>
    <sheetView topLeftCell="A38" zoomScale="40" zoomScaleNormal="40" workbookViewId="0">
      <selection activeCell="D72" sqref="D72"/>
    </sheetView>
  </sheetViews>
  <sheetFormatPr baseColWidth="10" defaultColWidth="14.42578125" defaultRowHeight="15" customHeight="1" x14ac:dyDescent="0.25"/>
  <cols>
    <col min="1" max="1" width="11.42578125" customWidth="1"/>
    <col min="2" max="3" width="33.7109375" customWidth="1"/>
    <col min="4" max="4" width="17.28515625" customWidth="1"/>
    <col min="5" max="5" width="11.42578125" customWidth="1"/>
    <col min="6" max="6" width="13.85546875" customWidth="1"/>
    <col min="7" max="7" width="20.42578125" customWidth="1"/>
    <col min="8" max="20" width="10.7109375" customWidth="1"/>
  </cols>
  <sheetData>
    <row r="1" spans="1:20" x14ac:dyDescent="0.25">
      <c r="A1" s="264"/>
      <c r="B1" s="264"/>
      <c r="C1" s="264"/>
      <c r="D1" s="264"/>
      <c r="E1" s="264"/>
      <c r="F1" s="264"/>
      <c r="G1" s="264"/>
      <c r="H1" s="264"/>
      <c r="I1" s="264"/>
      <c r="J1" s="264"/>
      <c r="K1" s="264"/>
      <c r="L1" s="264"/>
      <c r="M1" s="264"/>
      <c r="N1" s="264"/>
      <c r="O1" s="264"/>
      <c r="P1" s="264"/>
      <c r="Q1" s="264"/>
      <c r="R1" s="264"/>
      <c r="S1" s="264"/>
      <c r="T1" s="264"/>
    </row>
    <row r="2" spans="1:20" x14ac:dyDescent="0.25">
      <c r="A2" s="264"/>
      <c r="B2" s="264"/>
      <c r="C2" s="264"/>
      <c r="D2" s="264"/>
      <c r="E2" s="264"/>
      <c r="F2" s="264"/>
      <c r="G2" s="264"/>
      <c r="H2" s="264"/>
      <c r="I2" s="264"/>
      <c r="J2" s="264"/>
      <c r="K2" s="264"/>
      <c r="L2" s="264"/>
      <c r="M2" s="264"/>
      <c r="N2" s="264"/>
      <c r="O2" s="264"/>
      <c r="P2" s="264"/>
      <c r="Q2" s="264"/>
      <c r="R2" s="264"/>
      <c r="S2" s="264"/>
      <c r="T2" s="264"/>
    </row>
    <row r="3" spans="1:20" x14ac:dyDescent="0.25">
      <c r="A3" s="264"/>
      <c r="B3" s="264"/>
      <c r="C3" s="264"/>
      <c r="D3" s="264"/>
      <c r="E3" s="264"/>
      <c r="F3" s="264"/>
      <c r="G3" s="264"/>
      <c r="H3" s="264"/>
      <c r="I3" s="264"/>
      <c r="J3" s="264"/>
      <c r="K3" s="264"/>
      <c r="L3" s="264"/>
      <c r="M3" s="264"/>
      <c r="N3" s="264"/>
      <c r="O3" s="264"/>
      <c r="P3" s="264"/>
      <c r="Q3" s="264"/>
      <c r="R3" s="264"/>
      <c r="S3" s="264"/>
      <c r="T3" s="264"/>
    </row>
    <row r="4" spans="1:20" x14ac:dyDescent="0.25">
      <c r="A4" s="264"/>
      <c r="B4" s="264"/>
      <c r="C4" s="264"/>
      <c r="D4" s="264"/>
      <c r="E4" s="264"/>
      <c r="F4" s="264"/>
      <c r="G4" s="264"/>
      <c r="H4" s="264"/>
      <c r="I4" s="264"/>
      <c r="J4" s="264"/>
      <c r="K4" s="264"/>
      <c r="L4" s="264"/>
      <c r="M4" s="264"/>
      <c r="N4" s="264"/>
      <c r="O4" s="264"/>
      <c r="P4" s="264"/>
      <c r="Q4" s="264"/>
      <c r="R4" s="264"/>
      <c r="S4" s="264"/>
      <c r="T4" s="264"/>
    </row>
    <row r="5" spans="1:20" x14ac:dyDescent="0.25">
      <c r="A5" s="264"/>
      <c r="B5" s="264"/>
      <c r="C5" s="264"/>
      <c r="D5" s="264"/>
      <c r="E5" s="264"/>
      <c r="F5" s="264"/>
      <c r="G5" s="264"/>
      <c r="H5" s="264"/>
      <c r="I5" s="264"/>
      <c r="J5" s="264"/>
      <c r="K5" s="264"/>
      <c r="L5" s="264"/>
      <c r="M5" s="264"/>
      <c r="N5" s="264"/>
      <c r="O5" s="264"/>
      <c r="P5" s="264"/>
      <c r="Q5" s="264"/>
      <c r="R5" s="264"/>
      <c r="S5" s="264"/>
      <c r="T5" s="264"/>
    </row>
    <row r="6" spans="1:20" x14ac:dyDescent="0.25">
      <c r="A6" s="264"/>
      <c r="B6" s="264"/>
      <c r="C6" s="264"/>
      <c r="D6" s="264"/>
      <c r="E6" s="264"/>
      <c r="F6" s="264"/>
      <c r="G6" s="264"/>
      <c r="H6" s="264"/>
      <c r="I6" s="264"/>
      <c r="J6" s="264"/>
      <c r="K6" s="264"/>
      <c r="L6" s="264"/>
      <c r="M6" s="264"/>
      <c r="N6" s="264"/>
      <c r="O6" s="264"/>
      <c r="P6" s="264"/>
      <c r="Q6" s="264"/>
      <c r="R6" s="264"/>
      <c r="S6" s="264"/>
      <c r="T6" s="264"/>
    </row>
    <row r="7" spans="1:20" x14ac:dyDescent="0.25">
      <c r="A7" s="264"/>
      <c r="B7" s="264"/>
      <c r="C7" s="264"/>
      <c r="D7" s="264"/>
      <c r="E7" s="264"/>
      <c r="F7" s="264"/>
      <c r="G7" s="264"/>
      <c r="H7" s="264"/>
      <c r="I7" s="264"/>
      <c r="J7" s="264"/>
      <c r="K7" s="264"/>
      <c r="L7" s="264"/>
      <c r="M7" s="264"/>
      <c r="N7" s="264"/>
      <c r="O7" s="264"/>
      <c r="P7" s="264"/>
      <c r="Q7" s="264"/>
      <c r="R7" s="264"/>
      <c r="S7" s="264"/>
      <c r="T7" s="264"/>
    </row>
    <row r="8" spans="1:20" x14ac:dyDescent="0.25">
      <c r="A8" s="264"/>
      <c r="B8" s="264"/>
      <c r="C8" s="264"/>
      <c r="D8" s="264"/>
      <c r="E8" s="264"/>
      <c r="F8" s="264"/>
      <c r="G8" s="264"/>
      <c r="H8" s="264"/>
      <c r="I8" s="264"/>
      <c r="J8" s="264"/>
      <c r="K8" s="264"/>
      <c r="L8" s="264"/>
      <c r="M8" s="264"/>
      <c r="N8" s="264"/>
      <c r="O8" s="264"/>
      <c r="P8" s="264"/>
      <c r="Q8" s="264"/>
      <c r="R8" s="264"/>
      <c r="S8" s="264"/>
      <c r="T8" s="264"/>
    </row>
    <row r="9" spans="1:20" x14ac:dyDescent="0.25">
      <c r="A9" s="264"/>
      <c r="B9" s="264"/>
      <c r="C9" s="264"/>
      <c r="D9" s="264"/>
      <c r="E9" s="264"/>
      <c r="F9" s="264"/>
      <c r="G9" s="264"/>
      <c r="H9" s="264"/>
      <c r="I9" s="264"/>
      <c r="J9" s="264"/>
      <c r="K9" s="264"/>
      <c r="L9" s="264"/>
      <c r="M9" s="264"/>
      <c r="N9" s="264"/>
      <c r="O9" s="264"/>
      <c r="P9" s="264"/>
      <c r="Q9" s="264"/>
      <c r="R9" s="264"/>
      <c r="S9" s="264"/>
      <c r="T9" s="264"/>
    </row>
    <row r="10" spans="1:20" x14ac:dyDescent="0.25">
      <c r="A10" s="264"/>
      <c r="B10" s="264"/>
      <c r="C10" s="264"/>
      <c r="D10" s="264"/>
      <c r="E10" s="264"/>
      <c r="F10" s="264"/>
      <c r="G10" s="264"/>
      <c r="H10" s="264"/>
      <c r="I10" s="264"/>
      <c r="J10" s="264"/>
      <c r="K10" s="264"/>
      <c r="L10" s="264"/>
      <c r="M10" s="264"/>
      <c r="N10" s="264"/>
      <c r="O10" s="264"/>
      <c r="P10" s="264"/>
      <c r="Q10" s="264"/>
      <c r="R10" s="264"/>
      <c r="S10" s="264"/>
      <c r="T10" s="264"/>
    </row>
    <row r="11" spans="1:20" x14ac:dyDescent="0.25">
      <c r="A11" s="264"/>
      <c r="B11" s="264"/>
      <c r="C11" s="264"/>
      <c r="D11" s="264"/>
      <c r="E11" s="264"/>
      <c r="F11" s="264"/>
      <c r="G11" s="264"/>
      <c r="H11" s="264"/>
      <c r="I11" s="264"/>
      <c r="J11" s="264"/>
      <c r="K11" s="264"/>
      <c r="L11" s="264"/>
      <c r="M11" s="264"/>
      <c r="N11" s="264"/>
      <c r="O11" s="264"/>
      <c r="P11" s="264"/>
      <c r="Q11" s="264"/>
      <c r="R11" s="264"/>
      <c r="S11" s="264"/>
      <c r="T11" s="264"/>
    </row>
    <row r="12" spans="1:20" x14ac:dyDescent="0.25">
      <c r="A12" s="264"/>
      <c r="B12" s="264"/>
      <c r="C12" s="264"/>
      <c r="D12" s="264"/>
      <c r="E12" s="264"/>
      <c r="F12" s="264"/>
      <c r="G12" s="264"/>
      <c r="H12" s="264"/>
      <c r="I12" s="264"/>
      <c r="J12" s="264"/>
      <c r="K12" s="264"/>
      <c r="L12" s="264"/>
      <c r="M12" s="264"/>
      <c r="N12" s="264"/>
      <c r="O12" s="264"/>
      <c r="P12" s="264"/>
      <c r="Q12" s="264"/>
      <c r="R12" s="264"/>
      <c r="S12" s="264"/>
      <c r="T12" s="264"/>
    </row>
    <row r="13" spans="1:20" x14ac:dyDescent="0.25">
      <c r="A13" s="264"/>
      <c r="B13" s="264"/>
      <c r="C13" s="264"/>
      <c r="D13" s="264"/>
      <c r="E13" s="264"/>
      <c r="F13" s="264"/>
      <c r="G13" s="264"/>
      <c r="H13" s="264"/>
      <c r="I13" s="264"/>
      <c r="J13" s="264"/>
      <c r="K13" s="264"/>
      <c r="L13" s="264"/>
      <c r="M13" s="264"/>
      <c r="N13" s="264"/>
      <c r="O13" s="264"/>
      <c r="P13" s="264"/>
      <c r="Q13" s="264"/>
      <c r="R13" s="264"/>
      <c r="S13" s="264"/>
      <c r="T13" s="264"/>
    </row>
    <row r="14" spans="1:20" x14ac:dyDescent="0.25">
      <c r="A14" s="264"/>
      <c r="B14" s="264"/>
      <c r="C14" s="264"/>
      <c r="D14" s="264"/>
      <c r="E14" s="264"/>
      <c r="F14" s="264"/>
      <c r="G14" s="264"/>
      <c r="H14" s="264"/>
      <c r="I14" s="264"/>
      <c r="J14" s="264"/>
      <c r="K14" s="264"/>
      <c r="L14" s="264"/>
      <c r="M14" s="264"/>
      <c r="N14" s="264"/>
      <c r="O14" s="264"/>
      <c r="P14" s="264"/>
      <c r="Q14" s="264"/>
      <c r="R14" s="264"/>
      <c r="S14" s="264"/>
      <c r="T14" s="264"/>
    </row>
    <row r="15" spans="1:20" x14ac:dyDescent="0.25">
      <c r="A15" s="264"/>
      <c r="B15" s="264"/>
      <c r="C15" s="264"/>
      <c r="D15" s="264"/>
      <c r="E15" s="264"/>
      <c r="F15" s="264"/>
      <c r="G15" s="264"/>
      <c r="H15" s="264"/>
      <c r="I15" s="264"/>
      <c r="J15" s="264"/>
      <c r="K15" s="264"/>
      <c r="L15" s="264"/>
      <c r="M15" s="264"/>
      <c r="N15" s="264"/>
      <c r="O15" s="264"/>
      <c r="P15" s="264"/>
      <c r="Q15" s="264"/>
      <c r="R15" s="264"/>
      <c r="S15" s="264"/>
      <c r="T15" s="264"/>
    </row>
    <row r="16" spans="1:20" x14ac:dyDescent="0.25">
      <c r="A16" s="264"/>
      <c r="B16" s="264"/>
      <c r="C16" s="264"/>
      <c r="D16" s="264"/>
      <c r="E16" s="264"/>
      <c r="F16" s="264"/>
      <c r="G16" s="264"/>
      <c r="H16" s="264"/>
      <c r="I16" s="264"/>
      <c r="J16" s="264"/>
      <c r="K16" s="264"/>
      <c r="L16" s="264"/>
      <c r="M16" s="264"/>
      <c r="N16" s="264"/>
      <c r="O16" s="264"/>
      <c r="P16" s="264"/>
      <c r="Q16" s="264"/>
      <c r="R16" s="264"/>
      <c r="S16" s="264"/>
      <c r="T16" s="264"/>
    </row>
    <row r="17" spans="1:20" x14ac:dyDescent="0.25">
      <c r="A17" s="264"/>
      <c r="B17" s="264"/>
      <c r="C17" s="264"/>
      <c r="D17" s="264"/>
      <c r="E17" s="264"/>
      <c r="F17" s="264"/>
      <c r="G17" s="264"/>
      <c r="H17" s="264"/>
      <c r="I17" s="264"/>
      <c r="J17" s="264"/>
      <c r="K17" s="264"/>
      <c r="L17" s="264"/>
      <c r="M17" s="264"/>
      <c r="N17" s="264"/>
      <c r="O17" s="264"/>
      <c r="P17" s="264"/>
      <c r="Q17" s="264"/>
      <c r="R17" s="264"/>
      <c r="S17" s="264"/>
      <c r="T17" s="264"/>
    </row>
    <row r="18" spans="1:20" x14ac:dyDescent="0.25">
      <c r="A18" s="264"/>
      <c r="B18" s="264"/>
      <c r="C18" s="264"/>
      <c r="D18" s="264"/>
      <c r="E18" s="264"/>
      <c r="F18" s="264"/>
      <c r="G18" s="264"/>
      <c r="H18" s="264"/>
      <c r="I18" s="264"/>
      <c r="J18" s="264"/>
      <c r="K18" s="264"/>
      <c r="L18" s="264"/>
      <c r="M18" s="264"/>
      <c r="N18" s="264"/>
      <c r="O18" s="264"/>
      <c r="P18" s="264"/>
      <c r="Q18" s="264"/>
      <c r="R18" s="264"/>
      <c r="S18" s="264"/>
      <c r="T18" s="264"/>
    </row>
    <row r="19" spans="1:20" x14ac:dyDescent="0.25">
      <c r="A19" s="264"/>
      <c r="B19" s="264"/>
      <c r="C19" s="264"/>
      <c r="D19" s="264"/>
      <c r="E19" s="264"/>
      <c r="F19" s="264"/>
      <c r="G19" s="264"/>
      <c r="H19" s="264"/>
      <c r="I19" s="264"/>
      <c r="J19" s="264"/>
      <c r="K19" s="264"/>
      <c r="L19" s="264"/>
      <c r="M19" s="264"/>
      <c r="N19" s="264"/>
      <c r="O19" s="264"/>
      <c r="P19" s="264"/>
      <c r="Q19" s="264"/>
      <c r="R19" s="264"/>
      <c r="S19" s="264"/>
      <c r="T19" s="264"/>
    </row>
    <row r="20" spans="1:20" x14ac:dyDescent="0.25">
      <c r="A20" s="264"/>
      <c r="B20" s="264"/>
      <c r="C20" s="264"/>
      <c r="D20" s="264"/>
      <c r="E20" s="264"/>
      <c r="F20" s="264"/>
      <c r="G20" s="264"/>
      <c r="H20" s="264"/>
      <c r="I20" s="264"/>
      <c r="J20" s="264"/>
      <c r="K20" s="264"/>
      <c r="L20" s="264"/>
      <c r="M20" s="264"/>
      <c r="N20" s="264"/>
      <c r="O20" s="264"/>
      <c r="P20" s="264"/>
      <c r="Q20" s="264"/>
      <c r="R20" s="264"/>
      <c r="S20" s="264"/>
      <c r="T20" s="264"/>
    </row>
    <row r="21" spans="1:20" ht="15.75" customHeight="1" x14ac:dyDescent="0.25">
      <c r="A21" s="264"/>
      <c r="B21" s="264"/>
      <c r="C21" s="264"/>
      <c r="D21" s="264"/>
      <c r="E21" s="264"/>
      <c r="F21" s="264"/>
      <c r="G21" s="264"/>
      <c r="H21" s="264"/>
      <c r="I21" s="264"/>
      <c r="J21" s="264"/>
      <c r="K21" s="264"/>
      <c r="L21" s="264"/>
      <c r="M21" s="264"/>
      <c r="N21" s="264"/>
      <c r="O21" s="264"/>
      <c r="P21" s="264"/>
      <c r="Q21" s="264"/>
      <c r="R21" s="264"/>
      <c r="S21" s="264"/>
      <c r="T21" s="264"/>
    </row>
    <row r="22" spans="1:20" ht="15.75" customHeight="1" x14ac:dyDescent="0.25">
      <c r="A22" s="264"/>
      <c r="B22" s="264"/>
      <c r="C22" s="264"/>
      <c r="D22" s="264"/>
      <c r="E22" s="264"/>
      <c r="F22" s="264"/>
      <c r="G22" s="264"/>
      <c r="H22" s="264"/>
      <c r="I22" s="264"/>
      <c r="J22" s="264"/>
      <c r="K22" s="264"/>
      <c r="L22" s="264"/>
      <c r="M22" s="264"/>
      <c r="N22" s="264"/>
      <c r="O22" s="264"/>
      <c r="P22" s="264"/>
      <c r="Q22" s="264"/>
      <c r="R22" s="264"/>
      <c r="S22" s="264"/>
      <c r="T22" s="264"/>
    </row>
    <row r="23" spans="1:20" ht="15.75" customHeight="1" x14ac:dyDescent="0.25">
      <c r="A23" s="264"/>
      <c r="B23" s="264"/>
      <c r="C23" s="264"/>
      <c r="D23" s="264"/>
      <c r="E23" s="264"/>
      <c r="F23" s="264"/>
      <c r="G23" s="264"/>
      <c r="H23" s="264"/>
      <c r="I23" s="264"/>
      <c r="J23" s="264"/>
      <c r="K23" s="264"/>
      <c r="L23" s="264"/>
      <c r="M23" s="264"/>
      <c r="N23" s="264"/>
      <c r="O23" s="264"/>
      <c r="P23" s="264"/>
      <c r="Q23" s="264"/>
      <c r="R23" s="264"/>
      <c r="S23" s="264"/>
      <c r="T23" s="264"/>
    </row>
    <row r="24" spans="1:20" ht="15.75" customHeight="1" x14ac:dyDescent="0.25">
      <c r="A24" s="264"/>
      <c r="B24" s="264"/>
      <c r="C24" s="264"/>
      <c r="D24" s="264"/>
      <c r="E24" s="264"/>
      <c r="F24" s="264"/>
      <c r="G24" s="264"/>
      <c r="H24" s="264"/>
      <c r="I24" s="264"/>
      <c r="J24" s="264"/>
      <c r="K24" s="264"/>
      <c r="L24" s="264"/>
      <c r="M24" s="264"/>
      <c r="N24" s="264"/>
      <c r="O24" s="264"/>
      <c r="P24" s="264"/>
      <c r="Q24" s="264"/>
      <c r="R24" s="264"/>
      <c r="S24" s="264"/>
      <c r="T24" s="264"/>
    </row>
    <row r="25" spans="1:20" ht="15.75" customHeight="1" x14ac:dyDescent="0.25">
      <c r="A25" s="264"/>
      <c r="B25" s="264"/>
      <c r="C25" s="264"/>
      <c r="D25" s="264"/>
      <c r="E25" s="264"/>
      <c r="F25" s="264"/>
      <c r="G25" s="264"/>
      <c r="H25" s="264"/>
      <c r="I25" s="264"/>
      <c r="J25" s="264"/>
      <c r="K25" s="264"/>
      <c r="L25" s="264"/>
      <c r="M25" s="264"/>
      <c r="N25" s="264"/>
      <c r="O25" s="264"/>
      <c r="P25" s="264"/>
      <c r="Q25" s="264"/>
      <c r="R25" s="264"/>
      <c r="S25" s="264"/>
      <c r="T25" s="264"/>
    </row>
    <row r="26" spans="1:20" ht="15.75" customHeight="1" x14ac:dyDescent="0.25">
      <c r="A26" s="264"/>
      <c r="B26" s="264"/>
      <c r="C26" s="264"/>
      <c r="D26" s="264"/>
      <c r="E26" s="264"/>
      <c r="F26" s="264"/>
      <c r="G26" s="264"/>
      <c r="H26" s="264"/>
      <c r="I26" s="264"/>
      <c r="J26" s="264"/>
      <c r="K26" s="264"/>
      <c r="L26" s="264"/>
      <c r="M26" s="264"/>
      <c r="N26" s="264"/>
      <c r="O26" s="264"/>
      <c r="P26" s="264"/>
      <c r="Q26" s="264"/>
      <c r="R26" s="264"/>
      <c r="S26" s="264"/>
      <c r="T26" s="264"/>
    </row>
    <row r="27" spans="1:20" ht="15.75" customHeight="1" x14ac:dyDescent="0.25">
      <c r="A27" s="264"/>
      <c r="B27" s="264"/>
      <c r="C27" s="264"/>
      <c r="D27" s="264"/>
      <c r="E27" s="264"/>
      <c r="F27" s="264"/>
      <c r="G27" s="264"/>
      <c r="H27" s="264"/>
      <c r="I27" s="264"/>
      <c r="J27" s="264"/>
      <c r="K27" s="264"/>
      <c r="L27" s="264"/>
      <c r="M27" s="264"/>
      <c r="N27" s="264"/>
      <c r="O27" s="264"/>
      <c r="P27" s="264"/>
      <c r="Q27" s="264"/>
      <c r="R27" s="264"/>
      <c r="S27" s="264"/>
      <c r="T27" s="264"/>
    </row>
    <row r="28" spans="1:20" ht="15.75" customHeight="1" x14ac:dyDescent="0.25">
      <c r="A28" s="264"/>
      <c r="B28" s="264"/>
      <c r="C28" s="264"/>
      <c r="D28" s="264"/>
      <c r="E28" s="264"/>
      <c r="F28" s="264"/>
      <c r="G28" s="264"/>
      <c r="H28" s="264"/>
      <c r="I28" s="264"/>
      <c r="J28" s="264"/>
      <c r="K28" s="264"/>
      <c r="L28" s="264"/>
      <c r="M28" s="264"/>
      <c r="N28" s="264"/>
      <c r="O28" s="264"/>
      <c r="P28" s="264"/>
      <c r="Q28" s="264"/>
      <c r="R28" s="264"/>
      <c r="S28" s="264"/>
      <c r="T28" s="264"/>
    </row>
    <row r="29" spans="1:20" ht="15.75" customHeight="1" x14ac:dyDescent="0.25">
      <c r="A29" s="264"/>
      <c r="B29" s="264"/>
      <c r="C29" s="264"/>
      <c r="D29" s="264"/>
      <c r="E29" s="264"/>
      <c r="F29" s="264"/>
      <c r="G29" s="264"/>
      <c r="H29" s="264"/>
      <c r="I29" s="264"/>
      <c r="J29" s="264"/>
      <c r="K29" s="264"/>
      <c r="L29" s="264"/>
      <c r="M29" s="264"/>
      <c r="N29" s="264"/>
      <c r="O29" s="264"/>
      <c r="P29" s="264"/>
      <c r="Q29" s="264"/>
      <c r="R29" s="264"/>
      <c r="S29" s="264"/>
      <c r="T29" s="264"/>
    </row>
    <row r="30" spans="1:20" ht="15.75" customHeight="1" x14ac:dyDescent="0.25">
      <c r="A30" s="264"/>
      <c r="B30" s="264"/>
      <c r="C30" s="264"/>
      <c r="D30" s="264"/>
      <c r="E30" s="264"/>
      <c r="F30" s="264"/>
      <c r="G30" s="264"/>
      <c r="H30" s="264"/>
      <c r="I30" s="264"/>
      <c r="J30" s="264"/>
      <c r="K30" s="264"/>
      <c r="L30" s="264"/>
      <c r="M30" s="264"/>
      <c r="N30" s="264"/>
      <c r="O30" s="264"/>
      <c r="P30" s="264"/>
      <c r="Q30" s="264"/>
      <c r="R30" s="264"/>
      <c r="S30" s="264"/>
      <c r="T30" s="264"/>
    </row>
    <row r="31" spans="1:20" ht="15.75" customHeight="1" x14ac:dyDescent="0.25">
      <c r="A31" s="264"/>
      <c r="B31" s="264"/>
      <c r="C31" s="264"/>
      <c r="D31" s="264"/>
      <c r="E31" s="264"/>
      <c r="F31" s="264"/>
      <c r="G31" s="264"/>
      <c r="H31" s="264"/>
      <c r="I31" s="264"/>
      <c r="J31" s="264"/>
      <c r="K31" s="264"/>
      <c r="L31" s="264"/>
      <c r="M31" s="264"/>
      <c r="N31" s="264"/>
      <c r="O31" s="264"/>
      <c r="P31" s="264"/>
      <c r="Q31" s="264"/>
      <c r="R31" s="264"/>
      <c r="S31" s="264"/>
      <c r="T31" s="264"/>
    </row>
    <row r="32" spans="1:20" ht="15.75" customHeight="1" x14ac:dyDescent="0.25">
      <c r="A32" s="264"/>
      <c r="B32" s="264"/>
      <c r="C32" s="264"/>
      <c r="D32" s="264"/>
      <c r="E32" s="264"/>
      <c r="F32" s="264"/>
      <c r="G32" s="264"/>
      <c r="H32" s="264"/>
      <c r="I32" s="264"/>
      <c r="J32" s="264"/>
      <c r="K32" s="264"/>
      <c r="L32" s="264"/>
      <c r="M32" s="264"/>
      <c r="N32" s="264"/>
      <c r="O32" s="264"/>
      <c r="P32" s="264"/>
      <c r="Q32" s="264"/>
      <c r="R32" s="264"/>
      <c r="S32" s="264"/>
      <c r="T32" s="264"/>
    </row>
    <row r="33" spans="1:20" ht="15.75" customHeight="1" x14ac:dyDescent="0.25">
      <c r="A33" s="264"/>
      <c r="B33" s="264"/>
      <c r="C33" s="264"/>
      <c r="D33" s="264"/>
      <c r="E33" s="264"/>
      <c r="F33" s="264"/>
      <c r="G33" s="264"/>
      <c r="H33" s="264"/>
      <c r="I33" s="264"/>
      <c r="J33" s="264"/>
      <c r="K33" s="264"/>
      <c r="L33" s="264"/>
      <c r="M33" s="264"/>
      <c r="N33" s="264"/>
      <c r="O33" s="264"/>
      <c r="P33" s="264"/>
      <c r="Q33" s="264"/>
      <c r="R33" s="264"/>
      <c r="S33" s="264"/>
      <c r="T33" s="264"/>
    </row>
    <row r="34" spans="1:20" ht="15.75" customHeight="1" x14ac:dyDescent="0.25">
      <c r="A34" s="264"/>
      <c r="B34" s="264"/>
      <c r="C34" s="264"/>
      <c r="D34" s="264"/>
      <c r="E34" s="264"/>
      <c r="F34" s="264"/>
      <c r="G34" s="264"/>
      <c r="H34" s="264"/>
      <c r="I34" s="264"/>
      <c r="J34" s="264"/>
      <c r="K34" s="264"/>
      <c r="L34" s="264"/>
      <c r="M34" s="264"/>
      <c r="N34" s="264"/>
      <c r="O34" s="264"/>
      <c r="P34" s="264"/>
      <c r="Q34" s="264"/>
      <c r="R34" s="264"/>
      <c r="S34" s="264"/>
      <c r="T34" s="264"/>
    </row>
    <row r="35" spans="1:20" ht="15.75" customHeight="1" x14ac:dyDescent="0.25">
      <c r="A35" s="264"/>
      <c r="B35" s="264"/>
      <c r="C35" s="264"/>
      <c r="D35" s="264"/>
      <c r="E35" s="264"/>
      <c r="F35" s="264"/>
      <c r="G35" s="264"/>
      <c r="H35" s="264"/>
      <c r="I35" s="264"/>
      <c r="J35" s="264"/>
      <c r="K35" s="264"/>
      <c r="L35" s="264"/>
      <c r="M35" s="264"/>
      <c r="N35" s="264"/>
      <c r="O35" s="264"/>
      <c r="P35" s="264"/>
      <c r="Q35" s="264"/>
      <c r="R35" s="264"/>
      <c r="S35" s="264"/>
      <c r="T35" s="264"/>
    </row>
    <row r="36" spans="1:20" ht="15.75" customHeight="1" x14ac:dyDescent="0.25">
      <c r="A36" s="264"/>
      <c r="B36" s="264"/>
      <c r="C36" s="264"/>
      <c r="D36" s="264"/>
      <c r="E36" s="264"/>
      <c r="F36" s="264"/>
      <c r="G36" s="264"/>
      <c r="H36" s="264"/>
      <c r="I36" s="264"/>
      <c r="J36" s="264"/>
      <c r="K36" s="264"/>
      <c r="L36" s="264"/>
      <c r="M36" s="264"/>
      <c r="N36" s="264"/>
      <c r="O36" s="264"/>
      <c r="P36" s="264"/>
      <c r="Q36" s="264"/>
      <c r="R36" s="264"/>
      <c r="S36" s="264"/>
      <c r="T36" s="264"/>
    </row>
    <row r="37" spans="1:20" ht="15.75" customHeight="1" x14ac:dyDescent="0.25">
      <c r="A37" s="264"/>
      <c r="B37" s="264"/>
      <c r="C37" s="264"/>
      <c r="D37" s="264"/>
      <c r="E37" s="264"/>
      <c r="F37" s="264"/>
      <c r="G37" s="264"/>
      <c r="H37" s="264"/>
      <c r="I37" s="264"/>
      <c r="J37" s="264"/>
      <c r="K37" s="264"/>
      <c r="L37" s="264"/>
      <c r="M37" s="264"/>
      <c r="N37" s="264"/>
      <c r="O37" s="264"/>
      <c r="P37" s="264"/>
      <c r="Q37" s="264"/>
      <c r="R37" s="264"/>
      <c r="S37" s="264"/>
      <c r="T37" s="264"/>
    </row>
    <row r="38" spans="1:20" ht="15.75" customHeight="1" x14ac:dyDescent="0.25">
      <c r="A38" s="264"/>
      <c r="B38" s="264"/>
      <c r="C38" s="264"/>
      <c r="D38" s="264"/>
      <c r="E38" s="264"/>
      <c r="F38" s="264"/>
      <c r="G38" s="264"/>
      <c r="H38" s="264"/>
      <c r="I38" s="264"/>
      <c r="J38" s="264"/>
      <c r="K38" s="264"/>
      <c r="L38" s="264"/>
      <c r="M38" s="264"/>
      <c r="N38" s="264"/>
      <c r="O38" s="264"/>
      <c r="P38" s="264"/>
      <c r="Q38" s="264"/>
      <c r="R38" s="264"/>
      <c r="S38" s="264"/>
      <c r="T38" s="264"/>
    </row>
    <row r="39" spans="1:20" ht="15.75" customHeight="1" x14ac:dyDescent="0.25">
      <c r="A39" s="264"/>
      <c r="B39" s="264"/>
      <c r="C39" s="264"/>
      <c r="D39" s="264"/>
      <c r="E39" s="264"/>
      <c r="F39" s="264"/>
      <c r="G39" s="264"/>
      <c r="H39" s="264"/>
      <c r="I39" s="264"/>
      <c r="J39" s="264"/>
      <c r="K39" s="264"/>
      <c r="L39" s="264"/>
      <c r="M39" s="264"/>
      <c r="N39" s="264"/>
      <c r="O39" s="264"/>
      <c r="P39" s="264"/>
      <c r="Q39" s="264"/>
      <c r="R39" s="264"/>
      <c r="S39" s="264"/>
      <c r="T39" s="264"/>
    </row>
    <row r="40" spans="1:20" ht="15.75" customHeight="1" x14ac:dyDescent="0.25">
      <c r="A40" s="264"/>
      <c r="B40" s="264"/>
      <c r="C40" s="264"/>
      <c r="D40" s="264"/>
      <c r="E40" s="264"/>
      <c r="F40" s="264"/>
      <c r="G40" s="264"/>
      <c r="H40" s="264"/>
      <c r="I40" s="264"/>
      <c r="J40" s="264"/>
      <c r="K40" s="264"/>
      <c r="L40" s="264"/>
      <c r="M40" s="264"/>
      <c r="N40" s="264"/>
      <c r="O40" s="264"/>
      <c r="P40" s="264"/>
      <c r="Q40" s="264"/>
      <c r="R40" s="264"/>
      <c r="S40" s="264"/>
      <c r="T40" s="264"/>
    </row>
    <row r="41" spans="1:20" ht="15.75" customHeight="1" x14ac:dyDescent="0.25">
      <c r="A41" s="264"/>
      <c r="B41" s="264"/>
      <c r="C41" s="264"/>
      <c r="D41" s="264"/>
      <c r="E41" s="264"/>
      <c r="F41" s="264"/>
      <c r="G41" s="264"/>
      <c r="H41" s="264"/>
      <c r="I41" s="264"/>
      <c r="J41" s="264"/>
      <c r="K41" s="264"/>
      <c r="L41" s="264"/>
      <c r="M41" s="264"/>
      <c r="N41" s="264"/>
      <c r="O41" s="264"/>
      <c r="P41" s="264"/>
      <c r="Q41" s="264"/>
      <c r="R41" s="264"/>
      <c r="S41" s="264"/>
      <c r="T41" s="264"/>
    </row>
    <row r="42" spans="1:20" ht="15.75" customHeight="1" x14ac:dyDescent="0.25">
      <c r="A42" s="264"/>
      <c r="B42" s="264"/>
      <c r="C42" s="264"/>
      <c r="D42" s="264"/>
      <c r="E42" s="264"/>
      <c r="F42" s="264"/>
      <c r="G42" s="264"/>
      <c r="H42" s="264"/>
      <c r="I42" s="264"/>
      <c r="J42" s="264"/>
      <c r="K42" s="264"/>
      <c r="L42" s="264"/>
      <c r="M42" s="264"/>
      <c r="N42" s="264"/>
      <c r="O42" s="264"/>
      <c r="P42" s="264"/>
      <c r="Q42" s="264"/>
      <c r="R42" s="264"/>
      <c r="S42" s="264"/>
      <c r="T42" s="264"/>
    </row>
    <row r="43" spans="1:20" ht="15.75" customHeight="1" x14ac:dyDescent="0.25">
      <c r="A43" s="264"/>
      <c r="B43" s="264"/>
      <c r="C43" s="264"/>
      <c r="D43" s="264"/>
      <c r="E43" s="264"/>
      <c r="F43" s="264"/>
      <c r="G43" s="264"/>
      <c r="H43" s="264"/>
      <c r="I43" s="264"/>
      <c r="J43" s="264"/>
      <c r="K43" s="264"/>
      <c r="L43" s="264"/>
      <c r="M43" s="264"/>
      <c r="N43" s="264"/>
      <c r="O43" s="264"/>
      <c r="P43" s="264"/>
      <c r="Q43" s="264"/>
      <c r="R43" s="264"/>
      <c r="S43" s="264"/>
      <c r="T43" s="264"/>
    </row>
    <row r="44" spans="1:20" ht="15.75" customHeight="1" x14ac:dyDescent="0.25">
      <c r="A44" s="264"/>
      <c r="B44" s="264"/>
      <c r="C44" s="264"/>
      <c r="D44" s="264"/>
      <c r="E44" s="264"/>
      <c r="F44" s="264"/>
      <c r="G44" s="264"/>
      <c r="H44" s="264"/>
      <c r="I44" s="264"/>
      <c r="J44" s="264"/>
      <c r="K44" s="264"/>
      <c r="L44" s="264"/>
      <c r="M44" s="264"/>
      <c r="N44" s="264"/>
      <c r="O44" s="264"/>
      <c r="P44" s="264"/>
      <c r="Q44" s="264"/>
      <c r="R44" s="264"/>
      <c r="S44" s="264"/>
      <c r="T44" s="264"/>
    </row>
    <row r="45" spans="1:20" ht="15.75" customHeight="1" x14ac:dyDescent="0.25">
      <c r="A45" s="264"/>
      <c r="B45" s="264"/>
      <c r="C45" s="264"/>
      <c r="D45" s="264"/>
      <c r="E45" s="264"/>
      <c r="F45" s="264"/>
      <c r="G45" s="264"/>
      <c r="H45" s="264"/>
      <c r="I45" s="264"/>
      <c r="J45" s="264"/>
      <c r="K45" s="264"/>
      <c r="L45" s="264"/>
      <c r="M45" s="264"/>
      <c r="N45" s="264"/>
      <c r="O45" s="264"/>
      <c r="P45" s="264"/>
      <c r="Q45" s="264"/>
      <c r="R45" s="264"/>
      <c r="S45" s="264"/>
      <c r="T45" s="264"/>
    </row>
    <row r="46" spans="1:20" ht="15.75" customHeight="1" x14ac:dyDescent="0.25">
      <c r="A46" s="264"/>
      <c r="B46" s="264"/>
      <c r="C46" s="264"/>
      <c r="D46" s="264"/>
      <c r="E46" s="264"/>
      <c r="F46" s="264"/>
      <c r="G46" s="264"/>
      <c r="H46" s="264"/>
      <c r="I46" s="264"/>
      <c r="J46" s="264"/>
      <c r="K46" s="264"/>
      <c r="L46" s="264"/>
      <c r="M46" s="264"/>
      <c r="N46" s="264"/>
      <c r="O46" s="264"/>
      <c r="P46" s="264"/>
      <c r="Q46" s="264"/>
      <c r="R46" s="264"/>
      <c r="S46" s="264"/>
      <c r="T46" s="264"/>
    </row>
    <row r="47" spans="1:20" ht="15.75" customHeight="1" x14ac:dyDescent="0.25">
      <c r="A47" s="264"/>
      <c r="B47" s="264"/>
      <c r="C47" s="264"/>
      <c r="D47" s="264"/>
      <c r="E47" s="264"/>
      <c r="F47" s="264"/>
      <c r="G47" s="264"/>
      <c r="H47" s="264"/>
      <c r="I47" s="264"/>
      <c r="J47" s="264"/>
      <c r="K47" s="264"/>
      <c r="L47" s="264"/>
      <c r="M47" s="264"/>
      <c r="N47" s="264"/>
      <c r="O47" s="264"/>
      <c r="P47" s="264"/>
      <c r="Q47" s="264"/>
      <c r="R47" s="264"/>
      <c r="S47" s="264"/>
      <c r="T47" s="264"/>
    </row>
    <row r="48" spans="1:20" ht="15.75" customHeight="1" x14ac:dyDescent="0.25">
      <c r="A48" s="264"/>
      <c r="B48" s="264"/>
      <c r="C48" s="264"/>
      <c r="D48" s="264"/>
      <c r="E48" s="264"/>
      <c r="F48" s="264"/>
      <c r="G48" s="264"/>
      <c r="H48" s="264"/>
      <c r="I48" s="264"/>
      <c r="J48" s="264"/>
      <c r="K48" s="264"/>
      <c r="L48" s="264"/>
      <c r="M48" s="264"/>
      <c r="N48" s="264"/>
      <c r="O48" s="264"/>
      <c r="P48" s="264"/>
      <c r="Q48" s="264"/>
      <c r="R48" s="264"/>
      <c r="S48" s="264"/>
      <c r="T48" s="264"/>
    </row>
    <row r="49" spans="1:20" ht="15.75" customHeight="1" x14ac:dyDescent="0.25">
      <c r="A49" s="264"/>
      <c r="B49" s="102" t="s">
        <v>905</v>
      </c>
      <c r="C49" s="102" t="s">
        <v>906</v>
      </c>
      <c r="D49" s="102" t="s">
        <v>907</v>
      </c>
      <c r="E49" s="264"/>
      <c r="F49" s="103" t="s">
        <v>908</v>
      </c>
      <c r="G49" s="104" t="s">
        <v>909</v>
      </c>
      <c r="H49" s="105"/>
      <c r="I49" s="105"/>
      <c r="J49" s="105"/>
      <c r="K49" s="105"/>
      <c r="L49" s="105"/>
      <c r="M49" s="105"/>
      <c r="N49" s="105"/>
      <c r="O49" s="105"/>
      <c r="P49" s="106"/>
      <c r="Q49" s="264"/>
      <c r="R49" s="264"/>
      <c r="S49" s="264"/>
      <c r="T49" s="264"/>
    </row>
    <row r="50" spans="1:20" ht="15.75" customHeight="1" x14ac:dyDescent="0.25">
      <c r="A50" s="264"/>
      <c r="B50" s="994" t="s">
        <v>910</v>
      </c>
      <c r="C50" s="107" t="s">
        <v>279</v>
      </c>
      <c r="D50" s="108">
        <v>15</v>
      </c>
      <c r="E50" s="264"/>
      <c r="F50" s="109" t="s">
        <v>21</v>
      </c>
      <c r="G50" s="104" t="s">
        <v>911</v>
      </c>
      <c r="H50" s="105"/>
      <c r="I50" s="105"/>
      <c r="J50" s="105"/>
      <c r="K50" s="105"/>
      <c r="L50" s="105"/>
      <c r="M50" s="105"/>
      <c r="N50" s="105"/>
      <c r="O50" s="105"/>
      <c r="P50" s="106"/>
      <c r="Q50" s="264"/>
      <c r="R50" s="264"/>
      <c r="S50" s="264"/>
      <c r="T50" s="264"/>
    </row>
    <row r="51" spans="1:20" ht="15.75" customHeight="1" x14ac:dyDescent="0.25">
      <c r="A51" s="264"/>
      <c r="B51" s="979"/>
      <c r="C51" s="110" t="s">
        <v>912</v>
      </c>
      <c r="D51" s="108">
        <v>0</v>
      </c>
      <c r="E51" s="264"/>
      <c r="F51" s="111" t="s">
        <v>913</v>
      </c>
      <c r="G51" s="104" t="s">
        <v>914</v>
      </c>
      <c r="H51" s="105"/>
      <c r="I51" s="105"/>
      <c r="J51" s="105"/>
      <c r="K51" s="105"/>
      <c r="L51" s="105"/>
      <c r="M51" s="105"/>
      <c r="N51" s="105"/>
      <c r="O51" s="105"/>
      <c r="P51" s="106"/>
      <c r="Q51" s="264"/>
      <c r="R51" s="264"/>
      <c r="S51" s="264"/>
      <c r="T51" s="264"/>
    </row>
    <row r="52" spans="1:20" ht="15.75" customHeight="1" x14ac:dyDescent="0.25">
      <c r="A52" s="264"/>
      <c r="B52" s="994" t="s">
        <v>915</v>
      </c>
      <c r="C52" s="107" t="s">
        <v>280</v>
      </c>
      <c r="D52" s="108">
        <v>15</v>
      </c>
      <c r="E52" s="264"/>
      <c r="F52" s="264"/>
      <c r="G52" s="264"/>
      <c r="H52" s="264"/>
      <c r="I52" s="264"/>
      <c r="J52" s="264"/>
      <c r="K52" s="264"/>
      <c r="L52" s="264"/>
      <c r="M52" s="264"/>
      <c r="N52" s="264"/>
      <c r="O52" s="264"/>
      <c r="P52" s="264"/>
      <c r="Q52" s="264"/>
      <c r="R52" s="264"/>
      <c r="S52" s="264"/>
      <c r="T52" s="264"/>
    </row>
    <row r="53" spans="1:20" ht="15.75" customHeight="1" x14ac:dyDescent="0.25">
      <c r="A53" s="264"/>
      <c r="B53" s="979"/>
      <c r="C53" s="110" t="s">
        <v>916</v>
      </c>
      <c r="D53" s="108">
        <v>0</v>
      </c>
      <c r="E53" s="264"/>
      <c r="F53" s="264"/>
      <c r="G53" s="264"/>
      <c r="H53" s="264"/>
      <c r="I53" s="264"/>
      <c r="J53" s="264"/>
      <c r="K53" s="264"/>
      <c r="L53" s="264"/>
      <c r="M53" s="264"/>
      <c r="N53" s="264"/>
      <c r="O53" s="264"/>
      <c r="P53" s="264"/>
      <c r="Q53" s="264"/>
      <c r="R53" s="264"/>
      <c r="S53" s="264"/>
      <c r="T53" s="264"/>
    </row>
    <row r="54" spans="1:20" ht="15.75" customHeight="1" x14ac:dyDescent="0.25">
      <c r="A54" s="264"/>
      <c r="B54" s="994" t="s">
        <v>917</v>
      </c>
      <c r="C54" s="107" t="s">
        <v>281</v>
      </c>
      <c r="D54" s="108">
        <v>15</v>
      </c>
      <c r="E54" s="264"/>
      <c r="F54" s="264"/>
      <c r="G54" s="264"/>
      <c r="H54" s="264"/>
      <c r="I54" s="264"/>
      <c r="J54" s="264"/>
      <c r="K54" s="264"/>
      <c r="L54" s="264"/>
      <c r="M54" s="264"/>
      <c r="N54" s="264"/>
      <c r="O54" s="264"/>
      <c r="P54" s="264"/>
      <c r="Q54" s="264"/>
      <c r="R54" s="264"/>
      <c r="S54" s="264"/>
      <c r="T54" s="264"/>
    </row>
    <row r="55" spans="1:20" ht="15.75" customHeight="1" x14ac:dyDescent="0.25">
      <c r="A55" s="264"/>
      <c r="B55" s="979"/>
      <c r="C55" s="110" t="s">
        <v>918</v>
      </c>
      <c r="D55" s="108">
        <v>0</v>
      </c>
      <c r="E55" s="264"/>
      <c r="F55" s="264"/>
      <c r="G55" s="264"/>
      <c r="H55" s="264"/>
      <c r="I55" s="264"/>
      <c r="J55" s="264"/>
      <c r="K55" s="264"/>
      <c r="L55" s="264"/>
      <c r="M55" s="264"/>
      <c r="N55" s="264"/>
      <c r="O55" s="264"/>
      <c r="P55" s="264"/>
      <c r="Q55" s="264"/>
      <c r="R55" s="264"/>
      <c r="S55" s="264"/>
      <c r="T55" s="264"/>
    </row>
    <row r="56" spans="1:20" ht="15.75" customHeight="1" x14ac:dyDescent="0.25">
      <c r="A56" s="264"/>
      <c r="B56" s="994" t="s">
        <v>919</v>
      </c>
      <c r="C56" s="107" t="s">
        <v>282</v>
      </c>
      <c r="D56" s="108">
        <v>15</v>
      </c>
      <c r="E56" s="264"/>
      <c r="F56" s="264"/>
      <c r="G56" s="264"/>
      <c r="H56" s="264"/>
      <c r="I56" s="264"/>
      <c r="J56" s="264"/>
      <c r="K56" s="264"/>
      <c r="L56" s="264"/>
      <c r="M56" s="264"/>
      <c r="N56" s="264"/>
      <c r="O56" s="264"/>
      <c r="P56" s="264"/>
      <c r="Q56" s="264"/>
      <c r="R56" s="264"/>
      <c r="S56" s="264"/>
      <c r="T56" s="264"/>
    </row>
    <row r="57" spans="1:20" ht="15.75" customHeight="1" x14ac:dyDescent="0.25">
      <c r="A57" s="264"/>
      <c r="B57" s="990"/>
      <c r="C57" s="110" t="s">
        <v>467</v>
      </c>
      <c r="D57" s="108">
        <v>10</v>
      </c>
      <c r="E57" s="264"/>
      <c r="F57" s="264"/>
      <c r="G57" s="264"/>
      <c r="H57" s="264"/>
      <c r="I57" s="264"/>
      <c r="J57" s="264"/>
      <c r="K57" s="264"/>
      <c r="L57" s="264"/>
      <c r="M57" s="264"/>
      <c r="N57" s="264"/>
      <c r="O57" s="264"/>
      <c r="P57" s="264"/>
      <c r="Q57" s="264"/>
      <c r="R57" s="264"/>
      <c r="S57" s="264"/>
      <c r="T57" s="264"/>
    </row>
    <row r="58" spans="1:20" ht="15.75" customHeight="1" x14ac:dyDescent="0.25">
      <c r="A58" s="264"/>
      <c r="B58" s="979"/>
      <c r="C58" s="110" t="s">
        <v>920</v>
      </c>
      <c r="D58" s="108">
        <v>0</v>
      </c>
      <c r="E58" s="264"/>
      <c r="F58" s="264"/>
      <c r="G58" s="264"/>
      <c r="H58" s="264"/>
      <c r="I58" s="264"/>
      <c r="J58" s="264"/>
      <c r="K58" s="264"/>
      <c r="L58" s="264"/>
      <c r="M58" s="264"/>
      <c r="N58" s="264"/>
      <c r="O58" s="264"/>
      <c r="P58" s="264"/>
      <c r="Q58" s="264"/>
      <c r="R58" s="264"/>
      <c r="S58" s="264"/>
      <c r="T58" s="264"/>
    </row>
    <row r="59" spans="1:20" ht="15.75" customHeight="1" x14ac:dyDescent="0.25">
      <c r="A59" s="264"/>
      <c r="B59" s="994" t="s">
        <v>921</v>
      </c>
      <c r="C59" s="107" t="s">
        <v>283</v>
      </c>
      <c r="D59" s="108">
        <v>15</v>
      </c>
      <c r="E59" s="264"/>
      <c r="F59" s="264"/>
      <c r="G59" s="264"/>
      <c r="H59" s="264"/>
      <c r="I59" s="264"/>
      <c r="J59" s="264"/>
      <c r="K59" s="264"/>
      <c r="L59" s="264"/>
      <c r="M59" s="264"/>
      <c r="N59" s="264"/>
      <c r="O59" s="264"/>
      <c r="P59" s="264"/>
      <c r="Q59" s="264"/>
      <c r="R59" s="264"/>
      <c r="S59" s="264"/>
      <c r="T59" s="264"/>
    </row>
    <row r="60" spans="1:20" ht="15.75" customHeight="1" x14ac:dyDescent="0.25">
      <c r="A60" s="264"/>
      <c r="B60" s="979"/>
      <c r="C60" s="110" t="s">
        <v>922</v>
      </c>
      <c r="D60" s="108">
        <v>0</v>
      </c>
      <c r="E60" s="264"/>
      <c r="F60" s="264"/>
      <c r="G60" s="264"/>
      <c r="H60" s="264"/>
      <c r="I60" s="264"/>
      <c r="J60" s="264"/>
      <c r="K60" s="264"/>
      <c r="L60" s="264"/>
      <c r="M60" s="264"/>
      <c r="N60" s="264"/>
      <c r="O60" s="264"/>
      <c r="P60" s="264"/>
      <c r="Q60" s="264"/>
      <c r="R60" s="264"/>
      <c r="S60" s="264"/>
      <c r="T60" s="264"/>
    </row>
    <row r="61" spans="1:20" ht="26.25" customHeight="1" x14ac:dyDescent="0.25">
      <c r="A61" s="264"/>
      <c r="B61" s="994" t="s">
        <v>923</v>
      </c>
      <c r="C61" s="107" t="s">
        <v>284</v>
      </c>
      <c r="D61" s="108">
        <v>15</v>
      </c>
      <c r="E61" s="264"/>
      <c r="F61" s="264"/>
      <c r="G61" s="264"/>
      <c r="H61" s="264"/>
      <c r="I61" s="264"/>
      <c r="J61" s="264"/>
      <c r="K61" s="264"/>
      <c r="L61" s="264"/>
      <c r="M61" s="264"/>
      <c r="N61" s="264"/>
      <c r="O61" s="264"/>
      <c r="P61" s="264"/>
      <c r="Q61" s="264"/>
      <c r="R61" s="264"/>
      <c r="S61" s="264"/>
      <c r="T61" s="264"/>
    </row>
    <row r="62" spans="1:20" ht="26.25" customHeight="1" x14ac:dyDescent="0.25">
      <c r="A62" s="264"/>
      <c r="B62" s="979"/>
      <c r="C62" s="110" t="s">
        <v>924</v>
      </c>
      <c r="D62" s="108">
        <v>0</v>
      </c>
      <c r="E62" s="264"/>
      <c r="F62" s="264"/>
      <c r="G62" s="264"/>
      <c r="H62" s="264"/>
      <c r="I62" s="264"/>
      <c r="J62" s="264"/>
      <c r="K62" s="264"/>
      <c r="L62" s="264"/>
      <c r="M62" s="264"/>
      <c r="N62" s="264"/>
      <c r="O62" s="264"/>
      <c r="P62" s="264"/>
      <c r="Q62" s="264"/>
      <c r="R62" s="264"/>
      <c r="S62" s="264"/>
      <c r="T62" s="264"/>
    </row>
    <row r="63" spans="1:20" ht="15.75" customHeight="1" x14ac:dyDescent="0.25">
      <c r="A63" s="264"/>
      <c r="B63" s="994" t="s">
        <v>925</v>
      </c>
      <c r="C63" s="107" t="s">
        <v>285</v>
      </c>
      <c r="D63" s="108">
        <v>10</v>
      </c>
      <c r="E63" s="264"/>
      <c r="F63" s="264"/>
      <c r="G63" s="264"/>
      <c r="H63" s="264"/>
      <c r="I63" s="264"/>
      <c r="J63" s="264"/>
      <c r="K63" s="264"/>
      <c r="L63" s="264"/>
      <c r="M63" s="264"/>
      <c r="N63" s="264"/>
      <c r="O63" s="264"/>
      <c r="P63" s="264"/>
      <c r="Q63" s="264"/>
      <c r="R63" s="264"/>
      <c r="S63" s="264"/>
      <c r="T63" s="264"/>
    </row>
    <row r="64" spans="1:20" ht="15.75" customHeight="1" x14ac:dyDescent="0.25">
      <c r="A64" s="264"/>
      <c r="B64" s="990"/>
      <c r="C64" s="110" t="s">
        <v>926</v>
      </c>
      <c r="D64" s="108">
        <v>5</v>
      </c>
      <c r="E64" s="264"/>
      <c r="F64" s="264"/>
      <c r="G64" s="264"/>
      <c r="H64" s="264"/>
      <c r="I64" s="264"/>
      <c r="J64" s="264"/>
      <c r="K64" s="264"/>
      <c r="L64" s="264"/>
      <c r="M64" s="264"/>
      <c r="N64" s="264"/>
      <c r="O64" s="264"/>
      <c r="P64" s="264"/>
      <c r="Q64" s="264"/>
      <c r="R64" s="264"/>
      <c r="S64" s="264"/>
      <c r="T64" s="264"/>
    </row>
    <row r="65" spans="1:20" ht="15.75" customHeight="1" x14ac:dyDescent="0.25">
      <c r="A65" s="264"/>
      <c r="B65" s="979"/>
      <c r="C65" s="110" t="s">
        <v>927</v>
      </c>
      <c r="D65" s="108">
        <v>0</v>
      </c>
      <c r="E65" s="264"/>
      <c r="F65" s="264"/>
      <c r="G65" s="264"/>
      <c r="H65" s="264"/>
      <c r="I65" s="264"/>
      <c r="J65" s="264"/>
      <c r="K65" s="264"/>
      <c r="L65" s="264"/>
      <c r="M65" s="264"/>
      <c r="N65" s="264"/>
      <c r="O65" s="264"/>
      <c r="P65" s="264"/>
      <c r="Q65" s="264"/>
      <c r="R65" s="264"/>
      <c r="S65" s="264"/>
      <c r="T65" s="264"/>
    </row>
    <row r="66" spans="1:20" ht="15.75" customHeight="1" x14ac:dyDescent="0.25">
      <c r="A66" s="264"/>
      <c r="B66" s="264"/>
      <c r="C66" s="264"/>
      <c r="D66" s="264"/>
      <c r="E66" s="264"/>
      <c r="F66" s="264"/>
      <c r="G66" s="264"/>
      <c r="H66" s="264"/>
      <c r="I66" s="264"/>
      <c r="J66" s="264"/>
      <c r="K66" s="264"/>
      <c r="L66" s="264"/>
      <c r="M66" s="264"/>
      <c r="N66" s="264"/>
      <c r="O66" s="264"/>
      <c r="P66" s="264"/>
      <c r="Q66" s="264"/>
      <c r="R66" s="264"/>
      <c r="S66" s="264"/>
      <c r="T66" s="264"/>
    </row>
    <row r="67" spans="1:20" ht="15.75" customHeight="1" x14ac:dyDescent="0.25">
      <c r="A67" s="264"/>
      <c r="B67" s="264"/>
      <c r="C67" s="264"/>
      <c r="D67" s="264">
        <f>+D50+D52+D54+D56+D59+D61+D63</f>
        <v>100</v>
      </c>
      <c r="E67" s="264"/>
      <c r="F67" s="264"/>
      <c r="G67" s="264"/>
      <c r="H67" s="264"/>
      <c r="I67" s="264"/>
      <c r="J67" s="264"/>
      <c r="K67" s="264"/>
      <c r="L67" s="264"/>
      <c r="M67" s="264"/>
      <c r="N67" s="264"/>
      <c r="O67" s="264"/>
      <c r="P67" s="264"/>
      <c r="Q67" s="264"/>
      <c r="R67" s="264"/>
      <c r="S67" s="264"/>
      <c r="T67" s="264"/>
    </row>
    <row r="68" spans="1:20" ht="15.75" customHeight="1" x14ac:dyDescent="0.25">
      <c r="A68" s="264"/>
      <c r="B68" s="264"/>
      <c r="C68" s="264"/>
      <c r="D68" s="264"/>
      <c r="E68" s="264"/>
      <c r="F68" s="264"/>
      <c r="G68" s="264"/>
      <c r="H68" s="264"/>
      <c r="I68" s="264"/>
      <c r="J68" s="264"/>
      <c r="K68" s="264"/>
      <c r="L68" s="264"/>
      <c r="M68" s="264"/>
      <c r="N68" s="264"/>
      <c r="O68" s="264"/>
      <c r="P68" s="264"/>
      <c r="Q68" s="264"/>
      <c r="R68" s="264"/>
      <c r="S68" s="264"/>
      <c r="T68" s="264"/>
    </row>
    <row r="69" spans="1:20" ht="15.75" customHeight="1" x14ac:dyDescent="0.25">
      <c r="A69" s="264"/>
      <c r="B69" s="264"/>
      <c r="C69" s="264"/>
      <c r="D69" s="264"/>
      <c r="E69" s="264"/>
      <c r="F69" s="264"/>
      <c r="G69" s="264"/>
      <c r="H69" s="264"/>
      <c r="I69" s="264"/>
      <c r="J69" s="264"/>
      <c r="K69" s="264"/>
      <c r="L69" s="264"/>
      <c r="M69" s="264"/>
      <c r="N69" s="264"/>
      <c r="O69" s="264"/>
      <c r="P69" s="264"/>
      <c r="Q69" s="264"/>
      <c r="R69" s="264"/>
      <c r="S69" s="264"/>
      <c r="T69" s="264"/>
    </row>
    <row r="70" spans="1:20" ht="15.75" customHeight="1" x14ac:dyDescent="0.25">
      <c r="A70" s="264"/>
      <c r="B70" s="264"/>
      <c r="C70" s="264"/>
      <c r="D70" s="264"/>
      <c r="E70" s="264"/>
      <c r="F70" s="264"/>
      <c r="G70" s="264"/>
      <c r="H70" s="264"/>
      <c r="I70" s="264"/>
      <c r="J70" s="264"/>
      <c r="K70" s="264"/>
      <c r="L70" s="264"/>
      <c r="M70" s="264"/>
      <c r="N70" s="264"/>
      <c r="O70" s="264"/>
      <c r="P70" s="264"/>
      <c r="Q70" s="264"/>
      <c r="R70" s="264"/>
      <c r="S70" s="264"/>
      <c r="T70" s="264"/>
    </row>
    <row r="71" spans="1:20" ht="27.95" customHeight="1" x14ac:dyDescent="0.25">
      <c r="A71" s="264"/>
      <c r="B71" s="102" t="s">
        <v>928</v>
      </c>
      <c r="C71" s="102" t="s">
        <v>906</v>
      </c>
      <c r="D71" s="102" t="s">
        <v>907</v>
      </c>
      <c r="E71" s="264"/>
      <c r="F71" s="264"/>
      <c r="G71" s="264"/>
      <c r="H71" s="264"/>
      <c r="I71" s="264"/>
      <c r="J71" s="264"/>
      <c r="K71" s="264"/>
      <c r="L71" s="264"/>
      <c r="M71" s="264"/>
      <c r="N71" s="264"/>
      <c r="O71" s="264"/>
      <c r="P71" s="264"/>
      <c r="Q71" s="264"/>
      <c r="R71" s="264"/>
      <c r="S71" s="264"/>
      <c r="T71" s="264"/>
    </row>
    <row r="72" spans="1:20" ht="15.75" customHeight="1" x14ac:dyDescent="0.25">
      <c r="A72" s="264"/>
      <c r="B72" s="994" t="s">
        <v>869</v>
      </c>
      <c r="C72" s="107" t="s">
        <v>40</v>
      </c>
      <c r="D72" s="319">
        <v>0.25</v>
      </c>
      <c r="E72" s="264"/>
      <c r="F72" s="264"/>
      <c r="G72" s="264"/>
      <c r="H72" s="264"/>
      <c r="I72" s="264"/>
      <c r="J72" s="264"/>
      <c r="K72" s="264"/>
      <c r="L72" s="264"/>
      <c r="M72" s="264"/>
      <c r="N72" s="264"/>
      <c r="O72" s="264"/>
      <c r="P72" s="264"/>
      <c r="Q72" s="264"/>
      <c r="R72" s="264"/>
      <c r="S72" s="264"/>
      <c r="T72" s="264"/>
    </row>
    <row r="73" spans="1:20" ht="15.75" customHeight="1" x14ac:dyDescent="0.25">
      <c r="A73" s="264"/>
      <c r="B73" s="995"/>
      <c r="C73" s="107" t="s">
        <v>41</v>
      </c>
      <c r="D73" s="319">
        <v>0.15</v>
      </c>
      <c r="E73" s="264"/>
      <c r="F73" s="264"/>
      <c r="G73" s="264"/>
      <c r="H73" s="264"/>
      <c r="I73" s="264"/>
      <c r="J73" s="264"/>
      <c r="K73" s="264"/>
      <c r="L73" s="264"/>
      <c r="M73" s="264"/>
      <c r="N73" s="264"/>
      <c r="O73" s="264"/>
      <c r="P73" s="264"/>
      <c r="Q73" s="264"/>
      <c r="R73" s="264"/>
      <c r="S73" s="264"/>
      <c r="T73" s="264"/>
    </row>
    <row r="74" spans="1:20" ht="15.75" customHeight="1" x14ac:dyDescent="0.25">
      <c r="A74" s="264"/>
      <c r="B74" s="979"/>
      <c r="C74" s="110" t="s">
        <v>45</v>
      </c>
      <c r="D74" s="319">
        <v>0</v>
      </c>
      <c r="E74" s="264"/>
      <c r="F74" s="264"/>
      <c r="G74" s="264"/>
      <c r="H74" s="264"/>
      <c r="I74" s="264"/>
      <c r="J74" s="264"/>
      <c r="K74" s="264"/>
      <c r="L74" s="264"/>
      <c r="M74" s="264"/>
      <c r="N74" s="264"/>
      <c r="O74" s="264"/>
      <c r="P74" s="264"/>
      <c r="Q74" s="264"/>
      <c r="R74" s="264"/>
      <c r="S74" s="264"/>
      <c r="T74" s="264"/>
    </row>
    <row r="75" spans="1:20" ht="15.75" customHeight="1" x14ac:dyDescent="0.25">
      <c r="A75" s="264"/>
      <c r="B75" s="994" t="s">
        <v>873</v>
      </c>
      <c r="C75" s="107" t="s">
        <v>874</v>
      </c>
      <c r="D75" s="319">
        <v>0.25</v>
      </c>
      <c r="E75" s="264"/>
      <c r="F75" s="264"/>
      <c r="G75" s="264"/>
      <c r="H75" s="264"/>
      <c r="I75" s="264"/>
      <c r="J75" s="264"/>
      <c r="K75" s="264"/>
      <c r="L75" s="264"/>
      <c r="M75" s="264"/>
      <c r="N75" s="264"/>
      <c r="O75" s="264"/>
      <c r="P75" s="264"/>
      <c r="Q75" s="264"/>
      <c r="R75" s="264"/>
      <c r="S75" s="264"/>
      <c r="T75" s="264"/>
    </row>
    <row r="76" spans="1:20" ht="15.75" customHeight="1" x14ac:dyDescent="0.25">
      <c r="A76" s="264"/>
      <c r="B76" s="979"/>
      <c r="C76" s="110" t="s">
        <v>275</v>
      </c>
      <c r="D76" s="319">
        <v>0.15</v>
      </c>
      <c r="E76" s="264"/>
      <c r="F76" s="264"/>
      <c r="G76" s="264"/>
      <c r="H76" s="264"/>
      <c r="I76" s="264"/>
      <c r="J76" s="264"/>
      <c r="K76" s="264"/>
      <c r="L76" s="264"/>
      <c r="M76" s="264"/>
      <c r="N76" s="264"/>
      <c r="O76" s="264"/>
      <c r="P76" s="264"/>
      <c r="Q76" s="264"/>
      <c r="R76" s="264"/>
      <c r="S76" s="264"/>
      <c r="T76" s="264"/>
    </row>
    <row r="77" spans="1:20" ht="15.75" customHeight="1" x14ac:dyDescent="0.25">
      <c r="A77" s="264"/>
      <c r="B77" s="994" t="s">
        <v>878</v>
      </c>
      <c r="C77" s="107" t="s">
        <v>276</v>
      </c>
      <c r="D77" s="108" t="s">
        <v>566</v>
      </c>
      <c r="E77" s="264"/>
      <c r="F77" s="264"/>
      <c r="G77" s="264"/>
      <c r="H77" s="264"/>
      <c r="I77" s="264"/>
      <c r="J77" s="264"/>
      <c r="K77" s="264"/>
      <c r="L77" s="264"/>
      <c r="M77" s="264"/>
      <c r="N77" s="264"/>
      <c r="O77" s="264"/>
      <c r="P77" s="264"/>
      <c r="Q77" s="264"/>
      <c r="R77" s="264"/>
      <c r="S77" s="264"/>
      <c r="T77" s="264"/>
    </row>
    <row r="78" spans="1:20" ht="15.75" customHeight="1" x14ac:dyDescent="0.25">
      <c r="A78" s="264"/>
      <c r="B78" s="979"/>
      <c r="C78" s="110" t="s">
        <v>929</v>
      </c>
      <c r="D78" s="108" t="s">
        <v>566</v>
      </c>
      <c r="E78" s="264"/>
      <c r="F78" s="264"/>
      <c r="G78" s="264"/>
      <c r="H78" s="264"/>
      <c r="I78" s="264"/>
      <c r="J78" s="264"/>
      <c r="K78" s="264"/>
      <c r="L78" s="264"/>
      <c r="M78" s="264"/>
      <c r="N78" s="264"/>
      <c r="O78" s="264"/>
      <c r="P78" s="264"/>
      <c r="Q78" s="264"/>
      <c r="R78" s="264"/>
      <c r="S78" s="264"/>
      <c r="T78" s="264"/>
    </row>
    <row r="79" spans="1:20" ht="15.75" customHeight="1" x14ac:dyDescent="0.25">
      <c r="A79" s="264"/>
      <c r="B79" s="994" t="s">
        <v>881</v>
      </c>
      <c r="C79" s="107" t="s">
        <v>277</v>
      </c>
      <c r="D79" s="108" t="s">
        <v>566</v>
      </c>
      <c r="E79" s="264"/>
      <c r="F79" s="264"/>
      <c r="G79" s="264"/>
      <c r="H79" s="264"/>
      <c r="I79" s="264"/>
      <c r="J79" s="264"/>
      <c r="K79" s="264"/>
      <c r="L79" s="264"/>
      <c r="M79" s="264"/>
      <c r="N79" s="264"/>
      <c r="O79" s="264"/>
      <c r="P79" s="264"/>
      <c r="Q79" s="264"/>
      <c r="R79" s="264"/>
      <c r="S79" s="264"/>
      <c r="T79" s="264"/>
    </row>
    <row r="80" spans="1:20" ht="15.75" customHeight="1" x14ac:dyDescent="0.25">
      <c r="A80" s="264"/>
      <c r="B80" s="990"/>
      <c r="C80" s="110" t="s">
        <v>479</v>
      </c>
      <c r="D80" s="108" t="s">
        <v>566</v>
      </c>
      <c r="E80" s="264"/>
      <c r="F80" s="264"/>
      <c r="G80" s="264"/>
      <c r="H80" s="264"/>
      <c r="I80" s="264"/>
      <c r="J80" s="264"/>
      <c r="K80" s="264"/>
      <c r="L80" s="264"/>
      <c r="M80" s="264"/>
      <c r="N80" s="264"/>
      <c r="O80" s="264"/>
      <c r="P80" s="264"/>
      <c r="Q80" s="264"/>
      <c r="R80" s="264"/>
      <c r="S80" s="264"/>
      <c r="T80" s="264"/>
    </row>
    <row r="81" spans="1:20" ht="15.75" customHeight="1" x14ac:dyDescent="0.25">
      <c r="A81" s="264"/>
      <c r="B81" s="994" t="s">
        <v>884</v>
      </c>
      <c r="C81" s="107" t="s">
        <v>930</v>
      </c>
      <c r="D81" s="108" t="s">
        <v>566</v>
      </c>
      <c r="E81" s="264"/>
      <c r="F81" s="264"/>
      <c r="G81" s="264"/>
      <c r="H81" s="264"/>
      <c r="I81" s="264"/>
      <c r="J81" s="264"/>
      <c r="K81" s="264"/>
      <c r="L81" s="264"/>
      <c r="M81" s="264"/>
      <c r="N81" s="264"/>
      <c r="O81" s="264"/>
      <c r="P81" s="264"/>
      <c r="Q81" s="264"/>
      <c r="R81" s="264"/>
      <c r="S81" s="264"/>
      <c r="T81" s="264"/>
    </row>
    <row r="82" spans="1:20" ht="15.75" customHeight="1" x14ac:dyDescent="0.25">
      <c r="A82" s="264"/>
      <c r="B82" s="996"/>
      <c r="C82" s="110" t="s">
        <v>903</v>
      </c>
      <c r="D82" s="108" t="s">
        <v>566</v>
      </c>
      <c r="E82" s="264"/>
      <c r="F82" s="264"/>
      <c r="G82" s="264"/>
      <c r="H82" s="264"/>
      <c r="I82" s="264"/>
      <c r="J82" s="264"/>
      <c r="K82" s="264"/>
      <c r="L82" s="264"/>
      <c r="M82" s="264"/>
      <c r="N82" s="264"/>
      <c r="O82" s="264"/>
      <c r="P82" s="264"/>
      <c r="Q82" s="264"/>
      <c r="R82" s="264"/>
      <c r="S82" s="264"/>
      <c r="T82" s="264"/>
    </row>
    <row r="83" spans="1:20" ht="15.75" customHeight="1" x14ac:dyDescent="0.25">
      <c r="A83" s="264"/>
      <c r="B83" s="264"/>
      <c r="C83" s="264"/>
      <c r="D83" s="264"/>
      <c r="E83" s="264"/>
      <c r="F83" s="264"/>
      <c r="G83" s="264"/>
      <c r="H83" s="264"/>
      <c r="I83" s="264"/>
      <c r="J83" s="264"/>
      <c r="K83" s="264"/>
      <c r="L83" s="264"/>
      <c r="M83" s="264"/>
      <c r="N83" s="264"/>
      <c r="O83" s="264"/>
      <c r="P83" s="264"/>
      <c r="Q83" s="264"/>
      <c r="R83" s="264"/>
      <c r="S83" s="264"/>
      <c r="T83" s="264"/>
    </row>
    <row r="84" spans="1:20" ht="15.75" customHeight="1" x14ac:dyDescent="0.25">
      <c r="A84" s="264"/>
      <c r="B84" s="264"/>
      <c r="C84" s="264"/>
      <c r="D84" s="264"/>
      <c r="E84" s="264"/>
      <c r="F84" s="264"/>
      <c r="G84" s="264"/>
      <c r="H84" s="264"/>
      <c r="I84" s="264"/>
      <c r="J84" s="264"/>
      <c r="K84" s="264"/>
      <c r="L84" s="264"/>
      <c r="M84" s="264"/>
      <c r="N84" s="264"/>
      <c r="O84" s="264"/>
      <c r="P84" s="264"/>
      <c r="Q84" s="264"/>
      <c r="R84" s="264"/>
      <c r="S84" s="264"/>
      <c r="T84" s="264"/>
    </row>
    <row r="85" spans="1:20" ht="15.75" customHeight="1" x14ac:dyDescent="0.25">
      <c r="A85" s="264"/>
      <c r="B85" s="264"/>
      <c r="C85" s="264"/>
      <c r="D85" s="264"/>
      <c r="E85" s="264"/>
      <c r="F85" s="264"/>
      <c r="G85" s="264"/>
      <c r="H85" s="264"/>
      <c r="I85" s="264"/>
      <c r="J85" s="264"/>
      <c r="K85" s="264"/>
      <c r="L85" s="264"/>
      <c r="M85" s="264"/>
      <c r="N85" s="264"/>
      <c r="O85" s="264"/>
      <c r="P85" s="264"/>
      <c r="Q85" s="264"/>
      <c r="R85" s="264"/>
      <c r="S85" s="264"/>
      <c r="T85" s="264"/>
    </row>
    <row r="86" spans="1:20" ht="15.75" customHeight="1" x14ac:dyDescent="0.25">
      <c r="A86" s="264"/>
      <c r="B86" s="264"/>
      <c r="C86" s="264"/>
      <c r="D86" s="264"/>
      <c r="E86" s="264"/>
      <c r="F86" s="264"/>
      <c r="G86" s="264"/>
      <c r="H86" s="264"/>
      <c r="I86" s="264"/>
      <c r="J86" s="264"/>
      <c r="K86" s="264"/>
      <c r="L86" s="264"/>
      <c r="M86" s="264"/>
      <c r="N86" s="264"/>
      <c r="O86" s="264"/>
      <c r="P86" s="264"/>
      <c r="Q86" s="264"/>
      <c r="R86" s="264"/>
      <c r="S86" s="264"/>
      <c r="T86" s="264"/>
    </row>
    <row r="87" spans="1:20" ht="15.75" customHeight="1" x14ac:dyDescent="0.25">
      <c r="A87" s="264"/>
      <c r="B87" s="264"/>
      <c r="C87" s="264"/>
      <c r="D87" s="264"/>
      <c r="E87" s="264"/>
      <c r="F87" s="264"/>
      <c r="G87" s="264"/>
      <c r="H87" s="264"/>
      <c r="I87" s="264"/>
      <c r="J87" s="264"/>
      <c r="K87" s="264"/>
      <c r="L87" s="264"/>
      <c r="M87" s="264"/>
      <c r="N87" s="264"/>
      <c r="O87" s="264"/>
      <c r="P87" s="264"/>
      <c r="Q87" s="264"/>
      <c r="R87" s="264"/>
      <c r="S87" s="264"/>
      <c r="T87" s="264"/>
    </row>
    <row r="88" spans="1:20" ht="15.75" customHeight="1" x14ac:dyDescent="0.25">
      <c r="A88" s="264"/>
      <c r="B88" s="264"/>
      <c r="C88" s="264"/>
      <c r="D88" s="264"/>
      <c r="E88" s="264"/>
      <c r="F88" s="264"/>
      <c r="G88" s="264"/>
      <c r="H88" s="264"/>
      <c r="I88" s="264"/>
      <c r="J88" s="264"/>
      <c r="K88" s="264"/>
      <c r="L88" s="264"/>
      <c r="M88" s="264"/>
      <c r="N88" s="264"/>
      <c r="O88" s="264"/>
      <c r="P88" s="264"/>
      <c r="Q88" s="264"/>
      <c r="R88" s="264"/>
      <c r="S88" s="264"/>
      <c r="T88" s="264"/>
    </row>
    <row r="89" spans="1:20" ht="15.75" customHeight="1" x14ac:dyDescent="0.25">
      <c r="A89" s="264"/>
      <c r="B89" s="264"/>
      <c r="C89" s="264"/>
      <c r="D89" s="264"/>
      <c r="E89" s="264"/>
      <c r="F89" s="264"/>
      <c r="G89" s="264"/>
      <c r="H89" s="264"/>
      <c r="I89" s="264"/>
      <c r="J89" s="264"/>
      <c r="K89" s="264"/>
      <c r="L89" s="264"/>
      <c r="M89" s="264"/>
      <c r="N89" s="264"/>
      <c r="O89" s="264"/>
      <c r="P89" s="264"/>
      <c r="Q89" s="264"/>
      <c r="R89" s="264"/>
      <c r="S89" s="264"/>
      <c r="T89" s="264"/>
    </row>
    <row r="90" spans="1:20" ht="15.75" customHeight="1" x14ac:dyDescent="0.25">
      <c r="A90" s="264"/>
      <c r="B90" s="264"/>
      <c r="C90" s="264"/>
      <c r="D90" s="264"/>
      <c r="E90" s="264"/>
      <c r="F90" s="264"/>
      <c r="G90" s="264"/>
      <c r="H90" s="264"/>
      <c r="I90" s="264"/>
      <c r="J90" s="264"/>
      <c r="K90" s="264"/>
      <c r="L90" s="264"/>
      <c r="M90" s="264"/>
      <c r="N90" s="264"/>
      <c r="O90" s="264"/>
      <c r="P90" s="264"/>
      <c r="Q90" s="264"/>
      <c r="R90" s="264"/>
      <c r="S90" s="264"/>
      <c r="T90" s="264"/>
    </row>
    <row r="91" spans="1:20" ht="15.75" customHeight="1" x14ac:dyDescent="0.25">
      <c r="A91" s="264"/>
      <c r="B91" s="264"/>
      <c r="C91" s="264"/>
      <c r="D91" s="264"/>
      <c r="E91" s="264"/>
      <c r="F91" s="264"/>
      <c r="G91" s="264"/>
      <c r="H91" s="264"/>
      <c r="I91" s="264"/>
      <c r="J91" s="264"/>
      <c r="K91" s="264"/>
      <c r="L91" s="264"/>
      <c r="M91" s="264"/>
      <c r="N91" s="264"/>
      <c r="O91" s="264"/>
      <c r="P91" s="264"/>
      <c r="Q91" s="264"/>
      <c r="R91" s="264"/>
      <c r="S91" s="264"/>
      <c r="T91" s="264"/>
    </row>
    <row r="92" spans="1:20" ht="15.75" customHeight="1" x14ac:dyDescent="0.25">
      <c r="A92" s="264"/>
      <c r="B92" s="264"/>
      <c r="C92" s="264"/>
      <c r="D92" s="264"/>
      <c r="E92" s="264"/>
      <c r="F92" s="264"/>
      <c r="G92" s="264"/>
      <c r="H92" s="264"/>
      <c r="I92" s="264"/>
      <c r="J92" s="264"/>
      <c r="K92" s="264"/>
      <c r="L92" s="264"/>
      <c r="M92" s="264"/>
      <c r="N92" s="264"/>
      <c r="O92" s="264"/>
      <c r="P92" s="264"/>
      <c r="Q92" s="264"/>
      <c r="R92" s="264"/>
      <c r="S92" s="264"/>
      <c r="T92" s="264"/>
    </row>
    <row r="93" spans="1:20" ht="15.75" customHeight="1" x14ac:dyDescent="0.25">
      <c r="A93" s="264"/>
      <c r="B93" s="264"/>
      <c r="C93" s="264"/>
      <c r="D93" s="264"/>
      <c r="E93" s="264"/>
      <c r="F93" s="264"/>
      <c r="G93" s="264"/>
      <c r="H93" s="264"/>
      <c r="I93" s="264"/>
      <c r="J93" s="264"/>
      <c r="K93" s="264"/>
      <c r="L93" s="264"/>
      <c r="M93" s="264"/>
      <c r="N93" s="264"/>
      <c r="O93" s="264"/>
      <c r="P93" s="264"/>
      <c r="Q93" s="264"/>
      <c r="R93" s="264"/>
      <c r="S93" s="264"/>
      <c r="T93" s="264"/>
    </row>
    <row r="94" spans="1:20" ht="15.75" customHeight="1" x14ac:dyDescent="0.25">
      <c r="A94" s="264"/>
      <c r="B94" s="264"/>
      <c r="C94" s="264"/>
      <c r="D94" s="264"/>
      <c r="E94" s="264"/>
      <c r="F94" s="264"/>
      <c r="G94" s="264"/>
      <c r="H94" s="264"/>
      <c r="I94" s="264"/>
      <c r="J94" s="264"/>
      <c r="K94" s="264"/>
      <c r="L94" s="264"/>
      <c r="M94" s="264"/>
      <c r="N94" s="264"/>
      <c r="O94" s="264"/>
      <c r="P94" s="264"/>
      <c r="Q94" s="264"/>
      <c r="R94" s="264"/>
      <c r="S94" s="264"/>
      <c r="T94" s="264"/>
    </row>
    <row r="95" spans="1:20" ht="15.75" customHeight="1" x14ac:dyDescent="0.25">
      <c r="A95" s="264"/>
      <c r="B95" s="264"/>
      <c r="C95" s="264"/>
      <c r="D95" s="264"/>
      <c r="E95" s="264"/>
      <c r="F95" s="264"/>
      <c r="G95" s="264"/>
      <c r="H95" s="264"/>
      <c r="I95" s="264"/>
      <c r="J95" s="264"/>
      <c r="K95" s="264"/>
      <c r="L95" s="264"/>
      <c r="M95" s="264"/>
      <c r="N95" s="264"/>
      <c r="O95" s="264"/>
      <c r="P95" s="264"/>
      <c r="Q95" s="264"/>
      <c r="R95" s="264"/>
      <c r="S95" s="264"/>
      <c r="T95" s="264"/>
    </row>
    <row r="96" spans="1:20" ht="15.75" customHeight="1" x14ac:dyDescent="0.25">
      <c r="A96" s="264"/>
      <c r="B96" s="264"/>
      <c r="C96" s="264"/>
      <c r="D96" s="264"/>
      <c r="E96" s="264"/>
      <c r="F96" s="264"/>
      <c r="G96" s="264"/>
      <c r="H96" s="264"/>
      <c r="I96" s="264"/>
      <c r="J96" s="264"/>
      <c r="K96" s="264"/>
      <c r="L96" s="264"/>
      <c r="M96" s="264"/>
      <c r="N96" s="264"/>
      <c r="O96" s="264"/>
      <c r="P96" s="264"/>
      <c r="Q96" s="264"/>
      <c r="R96" s="264"/>
      <c r="S96" s="264"/>
      <c r="T96" s="264"/>
    </row>
    <row r="97" spans="1:20" ht="15.75" customHeight="1" x14ac:dyDescent="0.25">
      <c r="A97" s="264"/>
      <c r="B97" s="264"/>
      <c r="C97" s="264"/>
      <c r="D97" s="264"/>
      <c r="E97" s="264"/>
      <c r="F97" s="264"/>
      <c r="G97" s="264"/>
      <c r="H97" s="264"/>
      <c r="I97" s="264"/>
      <c r="J97" s="264"/>
      <c r="K97" s="264"/>
      <c r="L97" s="264"/>
      <c r="M97" s="264"/>
      <c r="N97" s="264"/>
      <c r="O97" s="264"/>
      <c r="P97" s="264"/>
      <c r="Q97" s="264"/>
      <c r="R97" s="264"/>
      <c r="S97" s="264"/>
      <c r="T97" s="264"/>
    </row>
    <row r="98" spans="1:20" ht="15.75" customHeight="1" x14ac:dyDescent="0.25">
      <c r="A98" s="264"/>
      <c r="B98" s="264"/>
      <c r="C98" s="264"/>
      <c r="D98" s="264"/>
      <c r="E98" s="264"/>
      <c r="F98" s="264"/>
      <c r="G98" s="264"/>
      <c r="H98" s="264"/>
      <c r="I98" s="264"/>
      <c r="J98" s="264"/>
      <c r="K98" s="264"/>
      <c r="L98" s="264"/>
      <c r="M98" s="264"/>
      <c r="N98" s="264"/>
      <c r="O98" s="264"/>
      <c r="P98" s="264"/>
      <c r="Q98" s="264"/>
      <c r="R98" s="264"/>
      <c r="S98" s="264"/>
      <c r="T98" s="264"/>
    </row>
    <row r="99" spans="1:20" ht="15.75" customHeight="1" x14ac:dyDescent="0.25">
      <c r="A99" s="264"/>
      <c r="B99" s="264"/>
      <c r="C99" s="264"/>
      <c r="D99" s="264"/>
      <c r="E99" s="264"/>
      <c r="F99" s="264"/>
      <c r="G99" s="264"/>
      <c r="H99" s="264"/>
      <c r="I99" s="264"/>
      <c r="J99" s="264"/>
      <c r="K99" s="264"/>
      <c r="L99" s="264"/>
      <c r="M99" s="264"/>
      <c r="N99" s="264"/>
      <c r="O99" s="264"/>
      <c r="P99" s="264"/>
      <c r="Q99" s="264"/>
      <c r="R99" s="264"/>
      <c r="S99" s="264"/>
      <c r="T99" s="264"/>
    </row>
    <row r="100" spans="1:20" ht="15.75" customHeight="1" x14ac:dyDescent="0.25">
      <c r="A100" s="264"/>
      <c r="B100" s="264"/>
      <c r="C100" s="264"/>
      <c r="D100" s="264"/>
      <c r="E100" s="264"/>
      <c r="F100" s="264"/>
      <c r="G100" s="264"/>
      <c r="H100" s="264"/>
      <c r="I100" s="264"/>
      <c r="J100" s="264"/>
      <c r="K100" s="264"/>
      <c r="L100" s="264"/>
      <c r="M100" s="264"/>
      <c r="N100" s="264"/>
      <c r="O100" s="264"/>
      <c r="P100" s="264"/>
      <c r="Q100" s="264"/>
      <c r="R100" s="264"/>
      <c r="S100" s="264"/>
      <c r="T100" s="264"/>
    </row>
    <row r="101" spans="1:20" ht="15.75" customHeight="1" x14ac:dyDescent="0.25">
      <c r="A101" s="264"/>
      <c r="B101" s="264"/>
      <c r="C101" s="264"/>
      <c r="D101" s="264"/>
      <c r="E101" s="264"/>
      <c r="F101" s="264"/>
      <c r="G101" s="264"/>
      <c r="H101" s="264"/>
      <c r="I101" s="264"/>
      <c r="J101" s="264"/>
      <c r="K101" s="264"/>
      <c r="L101" s="264"/>
      <c r="M101" s="264"/>
      <c r="N101" s="264"/>
      <c r="O101" s="264"/>
      <c r="P101" s="264"/>
      <c r="Q101" s="264"/>
      <c r="R101" s="264"/>
      <c r="S101" s="264"/>
      <c r="T101" s="264"/>
    </row>
    <row r="102" spans="1:20" ht="15.75" customHeight="1" x14ac:dyDescent="0.25">
      <c r="A102" s="264"/>
      <c r="B102" s="264"/>
      <c r="C102" s="264"/>
      <c r="D102" s="264"/>
      <c r="E102" s="264"/>
      <c r="F102" s="264"/>
      <c r="G102" s="264"/>
      <c r="H102" s="264"/>
      <c r="I102" s="264"/>
      <c r="J102" s="264"/>
      <c r="K102" s="264"/>
      <c r="L102" s="264"/>
      <c r="M102" s="264"/>
      <c r="N102" s="264"/>
      <c r="O102" s="264"/>
      <c r="P102" s="264"/>
      <c r="Q102" s="264"/>
      <c r="R102" s="264"/>
      <c r="S102" s="264"/>
      <c r="T102" s="264"/>
    </row>
    <row r="103" spans="1:20" ht="15.75" customHeight="1" x14ac:dyDescent="0.25">
      <c r="A103" s="264"/>
      <c r="B103" s="264"/>
      <c r="C103" s="264"/>
      <c r="D103" s="264"/>
      <c r="E103" s="264"/>
      <c r="F103" s="264"/>
      <c r="G103" s="264"/>
      <c r="H103" s="264"/>
      <c r="I103" s="264"/>
      <c r="J103" s="264"/>
      <c r="K103" s="264"/>
      <c r="L103" s="264"/>
      <c r="M103" s="264"/>
      <c r="N103" s="264"/>
      <c r="O103" s="264"/>
      <c r="P103" s="264"/>
      <c r="Q103" s="264"/>
      <c r="R103" s="264"/>
      <c r="S103" s="264"/>
      <c r="T103" s="264"/>
    </row>
    <row r="104" spans="1:20" ht="15.75" customHeight="1" x14ac:dyDescent="0.25">
      <c r="A104" s="264"/>
      <c r="B104" s="264"/>
      <c r="C104" s="264"/>
      <c r="D104" s="264"/>
      <c r="E104" s="264"/>
      <c r="F104" s="264"/>
      <c r="G104" s="264"/>
      <c r="H104" s="264"/>
      <c r="I104" s="264"/>
      <c r="J104" s="264"/>
      <c r="K104" s="264"/>
      <c r="L104" s="264"/>
      <c r="M104" s="264"/>
      <c r="N104" s="264"/>
      <c r="O104" s="264"/>
      <c r="P104" s="264"/>
      <c r="Q104" s="264"/>
      <c r="R104" s="264"/>
      <c r="S104" s="264"/>
      <c r="T104" s="264"/>
    </row>
    <row r="105" spans="1:20" ht="15.75" customHeight="1" x14ac:dyDescent="0.25">
      <c r="A105" s="264"/>
      <c r="B105" s="264"/>
      <c r="C105" s="264"/>
      <c r="D105" s="264"/>
      <c r="E105" s="264"/>
      <c r="F105" s="264"/>
      <c r="G105" s="264"/>
      <c r="H105" s="264"/>
      <c r="I105" s="264"/>
      <c r="J105" s="264"/>
      <c r="K105" s="264"/>
      <c r="L105" s="264"/>
      <c r="M105" s="264"/>
      <c r="N105" s="264"/>
      <c r="O105" s="264"/>
      <c r="P105" s="264"/>
      <c r="Q105" s="264"/>
      <c r="R105" s="264"/>
      <c r="S105" s="264"/>
      <c r="T105" s="264"/>
    </row>
    <row r="106" spans="1:20" ht="15.75" customHeight="1" x14ac:dyDescent="0.25">
      <c r="A106" s="264"/>
      <c r="B106" s="264"/>
      <c r="C106" s="264"/>
      <c r="D106" s="264"/>
      <c r="E106" s="264"/>
      <c r="F106" s="264"/>
      <c r="G106" s="264"/>
      <c r="H106" s="264"/>
      <c r="I106" s="264"/>
      <c r="J106" s="264"/>
      <c r="K106" s="264"/>
      <c r="L106" s="264"/>
      <c r="M106" s="264"/>
      <c r="N106" s="264"/>
      <c r="O106" s="264"/>
      <c r="P106" s="264"/>
      <c r="Q106" s="264"/>
      <c r="R106" s="264"/>
      <c r="S106" s="264"/>
      <c r="T106" s="264"/>
    </row>
    <row r="107" spans="1:20" ht="15.75" customHeight="1" x14ac:dyDescent="0.25">
      <c r="A107" s="264"/>
      <c r="B107" s="264"/>
      <c r="C107" s="264"/>
      <c r="D107" s="264"/>
      <c r="E107" s="264"/>
      <c r="F107" s="264"/>
      <c r="G107" s="264"/>
      <c r="H107" s="264"/>
      <c r="I107" s="264"/>
      <c r="J107" s="264"/>
      <c r="K107" s="264"/>
      <c r="L107" s="264"/>
      <c r="M107" s="264"/>
      <c r="N107" s="264"/>
      <c r="O107" s="264"/>
      <c r="P107" s="264"/>
      <c r="Q107" s="264"/>
      <c r="R107" s="264"/>
      <c r="S107" s="264"/>
      <c r="T107" s="264"/>
    </row>
    <row r="108" spans="1:20" ht="15.75" customHeight="1" x14ac:dyDescent="0.25">
      <c r="A108" s="264"/>
      <c r="B108" s="264"/>
      <c r="C108" s="264"/>
      <c r="D108" s="264"/>
      <c r="E108" s="264"/>
      <c r="F108" s="264"/>
      <c r="G108" s="264"/>
      <c r="H108" s="264"/>
      <c r="I108" s="264"/>
      <c r="J108" s="264"/>
      <c r="K108" s="264"/>
      <c r="L108" s="264"/>
      <c r="M108" s="264"/>
      <c r="N108" s="264"/>
      <c r="O108" s="264"/>
      <c r="P108" s="264"/>
      <c r="Q108" s="264"/>
      <c r="R108" s="264"/>
      <c r="S108" s="264"/>
      <c r="T108" s="264"/>
    </row>
    <row r="109" spans="1:20" ht="15.75" customHeight="1" x14ac:dyDescent="0.25">
      <c r="A109" s="264"/>
      <c r="B109" s="264"/>
      <c r="C109" s="264"/>
      <c r="D109" s="264"/>
      <c r="E109" s="264"/>
      <c r="F109" s="264"/>
      <c r="G109" s="264"/>
      <c r="H109" s="264"/>
      <c r="I109" s="264"/>
      <c r="J109" s="264"/>
      <c r="K109" s="264"/>
      <c r="L109" s="264"/>
      <c r="M109" s="264"/>
      <c r="N109" s="264"/>
      <c r="O109" s="264"/>
      <c r="P109" s="264"/>
      <c r="Q109" s="264"/>
      <c r="R109" s="264"/>
      <c r="S109" s="264"/>
      <c r="T109" s="264"/>
    </row>
    <row r="110" spans="1:20" ht="15.75" customHeight="1" x14ac:dyDescent="0.25">
      <c r="A110" s="264"/>
      <c r="B110" s="264"/>
      <c r="C110" s="264"/>
      <c r="D110" s="264"/>
      <c r="E110" s="264"/>
      <c r="F110" s="264"/>
      <c r="G110" s="264"/>
      <c r="H110" s="264"/>
      <c r="I110" s="264"/>
      <c r="J110" s="264"/>
      <c r="K110" s="264"/>
      <c r="L110" s="264"/>
      <c r="M110" s="264"/>
      <c r="N110" s="264"/>
      <c r="O110" s="264"/>
      <c r="P110" s="264"/>
      <c r="Q110" s="264"/>
      <c r="R110" s="264"/>
      <c r="S110" s="264"/>
      <c r="T110" s="264"/>
    </row>
    <row r="111" spans="1:20" ht="15.75" customHeight="1" x14ac:dyDescent="0.25">
      <c r="A111" s="264"/>
      <c r="B111" s="264"/>
      <c r="C111" s="264"/>
      <c r="D111" s="264"/>
      <c r="E111" s="264"/>
      <c r="F111" s="264"/>
      <c r="G111" s="264"/>
      <c r="H111" s="264"/>
      <c r="I111" s="264"/>
      <c r="J111" s="264"/>
      <c r="K111" s="264"/>
      <c r="L111" s="264"/>
      <c r="M111" s="264"/>
      <c r="N111" s="264"/>
      <c r="O111" s="264"/>
      <c r="P111" s="264"/>
      <c r="Q111" s="264"/>
      <c r="R111" s="264"/>
      <c r="S111" s="264"/>
      <c r="T111" s="264"/>
    </row>
    <row r="112" spans="1:20" ht="15.75" customHeight="1" x14ac:dyDescent="0.25">
      <c r="A112" s="264"/>
      <c r="B112" s="264"/>
      <c r="C112" s="264"/>
      <c r="D112" s="264"/>
      <c r="E112" s="264"/>
      <c r="F112" s="264"/>
      <c r="G112" s="264"/>
      <c r="H112" s="264"/>
      <c r="I112" s="264"/>
      <c r="J112" s="264"/>
      <c r="K112" s="264"/>
      <c r="L112" s="264"/>
      <c r="M112" s="264"/>
      <c r="N112" s="264"/>
      <c r="O112" s="264"/>
      <c r="P112" s="264"/>
      <c r="Q112" s="264"/>
      <c r="R112" s="264"/>
      <c r="S112" s="264"/>
      <c r="T112" s="264"/>
    </row>
    <row r="113" spans="1:20" ht="15.75" customHeight="1" x14ac:dyDescent="0.25">
      <c r="A113" s="264"/>
      <c r="B113" s="264"/>
      <c r="C113" s="264"/>
      <c r="D113" s="264"/>
      <c r="E113" s="264"/>
      <c r="F113" s="264"/>
      <c r="G113" s="264"/>
      <c r="H113" s="264"/>
      <c r="I113" s="264"/>
      <c r="J113" s="264"/>
      <c r="K113" s="264"/>
      <c r="L113" s="264"/>
      <c r="M113" s="264"/>
      <c r="N113" s="264"/>
      <c r="O113" s="264"/>
      <c r="P113" s="264"/>
      <c r="Q113" s="264"/>
      <c r="R113" s="264"/>
      <c r="S113" s="264"/>
      <c r="T113" s="264"/>
    </row>
    <row r="114" spans="1:20" ht="15.75" customHeight="1" x14ac:dyDescent="0.25">
      <c r="A114" s="264"/>
      <c r="B114" s="264"/>
      <c r="C114" s="264"/>
      <c r="D114" s="264"/>
      <c r="E114" s="264"/>
      <c r="F114" s="264"/>
      <c r="G114" s="264"/>
      <c r="H114" s="264"/>
      <c r="I114" s="264"/>
      <c r="J114" s="264"/>
      <c r="K114" s="264"/>
      <c r="L114" s="264"/>
      <c r="M114" s="264"/>
      <c r="N114" s="264"/>
      <c r="O114" s="264"/>
      <c r="P114" s="264"/>
      <c r="Q114" s="264"/>
      <c r="R114" s="264"/>
      <c r="S114" s="264"/>
      <c r="T114" s="264"/>
    </row>
    <row r="115" spans="1:20" ht="15.75" customHeight="1" x14ac:dyDescent="0.25">
      <c r="A115" s="264"/>
      <c r="B115" s="264"/>
      <c r="C115" s="264"/>
      <c r="D115" s="264"/>
      <c r="E115" s="264"/>
      <c r="F115" s="264"/>
      <c r="G115" s="264"/>
      <c r="H115" s="264"/>
      <c r="I115" s="264"/>
      <c r="J115" s="264"/>
      <c r="K115" s="264"/>
      <c r="L115" s="264"/>
      <c r="M115" s="264"/>
      <c r="N115" s="264"/>
      <c r="O115" s="264"/>
      <c r="P115" s="264"/>
      <c r="Q115" s="264"/>
      <c r="R115" s="264"/>
      <c r="S115" s="264"/>
      <c r="T115" s="264"/>
    </row>
    <row r="116" spans="1:20" ht="15.75" customHeight="1" x14ac:dyDescent="0.25">
      <c r="A116" s="264"/>
      <c r="B116" s="264"/>
      <c r="C116" s="264"/>
      <c r="D116" s="264"/>
      <c r="E116" s="264"/>
      <c r="F116" s="264"/>
      <c r="G116" s="264"/>
      <c r="H116" s="264"/>
      <c r="I116" s="264"/>
      <c r="J116" s="264"/>
      <c r="K116" s="264"/>
      <c r="L116" s="264"/>
      <c r="M116" s="264"/>
      <c r="N116" s="264"/>
      <c r="O116" s="264"/>
      <c r="P116" s="264"/>
      <c r="Q116" s="264"/>
      <c r="R116" s="264"/>
      <c r="S116" s="264"/>
      <c r="T116" s="264"/>
    </row>
    <row r="117" spans="1:20" ht="15.75" customHeight="1" x14ac:dyDescent="0.25">
      <c r="A117" s="264"/>
      <c r="B117" s="264"/>
      <c r="C117" s="264"/>
      <c r="D117" s="264"/>
      <c r="E117" s="264"/>
      <c r="F117" s="264"/>
      <c r="G117" s="264"/>
      <c r="H117" s="264"/>
      <c r="I117" s="264"/>
      <c r="J117" s="264"/>
      <c r="K117" s="264"/>
      <c r="L117" s="264"/>
      <c r="M117" s="264"/>
      <c r="N117" s="264"/>
      <c r="O117" s="264"/>
      <c r="P117" s="264"/>
      <c r="Q117" s="264"/>
      <c r="R117" s="264"/>
      <c r="S117" s="264"/>
      <c r="T117" s="264"/>
    </row>
    <row r="118" spans="1:20" ht="15.75" customHeight="1" x14ac:dyDescent="0.25">
      <c r="A118" s="264"/>
      <c r="B118" s="264"/>
      <c r="C118" s="264"/>
      <c r="D118" s="264"/>
      <c r="E118" s="264"/>
      <c r="F118" s="264"/>
      <c r="G118" s="264"/>
      <c r="H118" s="264"/>
      <c r="I118" s="264"/>
      <c r="J118" s="264"/>
      <c r="K118" s="264"/>
      <c r="L118" s="264"/>
      <c r="M118" s="264"/>
      <c r="N118" s="264"/>
      <c r="O118" s="264"/>
      <c r="P118" s="264"/>
      <c r="Q118" s="264"/>
      <c r="R118" s="264"/>
      <c r="S118" s="264"/>
      <c r="T118" s="264"/>
    </row>
    <row r="119" spans="1:20" ht="15.75" customHeight="1" x14ac:dyDescent="0.25">
      <c r="A119" s="264"/>
      <c r="B119" s="264"/>
      <c r="C119" s="264"/>
      <c r="D119" s="264"/>
      <c r="E119" s="264"/>
      <c r="F119" s="264"/>
      <c r="G119" s="264"/>
      <c r="H119" s="264"/>
      <c r="I119" s="264"/>
      <c r="J119" s="264"/>
      <c r="K119" s="264"/>
      <c r="L119" s="264"/>
      <c r="M119" s="264"/>
      <c r="N119" s="264"/>
      <c r="O119" s="264"/>
      <c r="P119" s="264"/>
      <c r="Q119" s="264"/>
      <c r="R119" s="264"/>
      <c r="S119" s="264"/>
      <c r="T119" s="264"/>
    </row>
    <row r="120" spans="1:20" ht="15.75" customHeight="1" x14ac:dyDescent="0.25">
      <c r="A120" s="264"/>
      <c r="B120" s="264"/>
      <c r="C120" s="264"/>
      <c r="D120" s="264"/>
      <c r="E120" s="264"/>
      <c r="F120" s="264"/>
      <c r="G120" s="264"/>
      <c r="H120" s="264"/>
      <c r="I120" s="264"/>
      <c r="J120" s="264"/>
      <c r="K120" s="264"/>
      <c r="L120" s="264"/>
      <c r="M120" s="264"/>
      <c r="N120" s="264"/>
      <c r="O120" s="264"/>
      <c r="P120" s="264"/>
      <c r="Q120" s="264"/>
      <c r="R120" s="264"/>
      <c r="S120" s="264"/>
      <c r="T120" s="264"/>
    </row>
    <row r="121" spans="1:20" ht="15.75" customHeight="1" x14ac:dyDescent="0.25">
      <c r="A121" s="264"/>
      <c r="B121" s="264"/>
      <c r="C121" s="264"/>
      <c r="D121" s="264"/>
      <c r="E121" s="264"/>
      <c r="F121" s="264"/>
      <c r="G121" s="264"/>
      <c r="H121" s="264"/>
      <c r="I121" s="264"/>
      <c r="J121" s="264"/>
      <c r="K121" s="264"/>
      <c r="L121" s="264"/>
      <c r="M121" s="264"/>
      <c r="N121" s="264"/>
      <c r="O121" s="264"/>
      <c r="P121" s="264"/>
      <c r="Q121" s="264"/>
      <c r="R121" s="264"/>
      <c r="S121" s="264"/>
      <c r="T121" s="264"/>
    </row>
    <row r="122" spans="1:20" ht="15.75" customHeight="1" x14ac:dyDescent="0.25">
      <c r="A122" s="264"/>
      <c r="B122" s="264"/>
      <c r="C122" s="264"/>
      <c r="D122" s="264"/>
      <c r="E122" s="264"/>
      <c r="F122" s="264"/>
      <c r="G122" s="264"/>
      <c r="H122" s="264"/>
      <c r="I122" s="264"/>
      <c r="J122" s="264"/>
      <c r="K122" s="264"/>
      <c r="L122" s="264"/>
      <c r="M122" s="264"/>
      <c r="N122" s="264"/>
      <c r="O122" s="264"/>
      <c r="P122" s="264"/>
      <c r="Q122" s="264"/>
      <c r="R122" s="264"/>
      <c r="S122" s="264"/>
      <c r="T122" s="264"/>
    </row>
    <row r="123" spans="1:20" ht="15.75" customHeight="1" x14ac:dyDescent="0.25">
      <c r="A123" s="264"/>
      <c r="B123" s="264"/>
      <c r="C123" s="264"/>
      <c r="D123" s="264"/>
      <c r="E123" s="264"/>
      <c r="F123" s="264"/>
      <c r="G123" s="264"/>
      <c r="H123" s="264"/>
      <c r="I123" s="264"/>
      <c r="J123" s="264"/>
      <c r="K123" s="264"/>
      <c r="L123" s="264"/>
      <c r="M123" s="264"/>
      <c r="N123" s="264"/>
      <c r="O123" s="264"/>
      <c r="P123" s="264"/>
      <c r="Q123" s="264"/>
      <c r="R123" s="264"/>
      <c r="S123" s="264"/>
      <c r="T123" s="264"/>
    </row>
    <row r="124" spans="1:20" ht="15.75" customHeight="1" x14ac:dyDescent="0.25">
      <c r="A124" s="264"/>
      <c r="B124" s="264"/>
      <c r="C124" s="264"/>
      <c r="D124" s="264"/>
      <c r="E124" s="264"/>
      <c r="F124" s="264"/>
      <c r="G124" s="264"/>
      <c r="H124" s="264"/>
      <c r="I124" s="264"/>
      <c r="J124" s="264"/>
      <c r="K124" s="264"/>
      <c r="L124" s="264"/>
      <c r="M124" s="264"/>
      <c r="N124" s="264"/>
      <c r="O124" s="264"/>
      <c r="P124" s="264"/>
      <c r="Q124" s="264"/>
      <c r="R124" s="264"/>
      <c r="S124" s="264"/>
      <c r="T124" s="264"/>
    </row>
    <row r="125" spans="1:20" ht="15.75" customHeight="1" x14ac:dyDescent="0.25">
      <c r="A125" s="264"/>
      <c r="B125" s="264"/>
      <c r="C125" s="264"/>
      <c r="D125" s="264"/>
      <c r="E125" s="264"/>
      <c r="F125" s="264"/>
      <c r="G125" s="264"/>
      <c r="H125" s="264"/>
      <c r="I125" s="264"/>
      <c r="J125" s="264"/>
      <c r="K125" s="264"/>
      <c r="L125" s="264"/>
      <c r="M125" s="264"/>
      <c r="N125" s="264"/>
      <c r="O125" s="264"/>
      <c r="P125" s="264"/>
      <c r="Q125" s="264"/>
      <c r="R125" s="264"/>
      <c r="S125" s="264"/>
      <c r="T125" s="264"/>
    </row>
    <row r="126" spans="1:20" ht="15.75" customHeight="1" x14ac:dyDescent="0.25">
      <c r="A126" s="264"/>
      <c r="B126" s="264"/>
      <c r="C126" s="264"/>
      <c r="D126" s="264"/>
      <c r="E126" s="264"/>
      <c r="F126" s="264"/>
      <c r="G126" s="264"/>
      <c r="H126" s="264"/>
      <c r="I126" s="264"/>
      <c r="J126" s="264"/>
      <c r="K126" s="264"/>
      <c r="L126" s="264"/>
      <c r="M126" s="264"/>
      <c r="N126" s="264"/>
      <c r="O126" s="264"/>
      <c r="P126" s="264"/>
      <c r="Q126" s="264"/>
      <c r="R126" s="264"/>
      <c r="S126" s="264"/>
      <c r="T126" s="264"/>
    </row>
    <row r="127" spans="1:20" ht="15.75" customHeight="1" x14ac:dyDescent="0.25">
      <c r="A127" s="264"/>
      <c r="B127" s="264"/>
      <c r="C127" s="264"/>
      <c r="D127" s="264"/>
      <c r="E127" s="264"/>
      <c r="F127" s="264"/>
      <c r="G127" s="264"/>
      <c r="H127" s="264"/>
      <c r="I127" s="264"/>
      <c r="J127" s="264"/>
      <c r="K127" s="264"/>
      <c r="L127" s="264"/>
      <c r="M127" s="264"/>
      <c r="N127" s="264"/>
      <c r="O127" s="264"/>
      <c r="P127" s="264"/>
      <c r="Q127" s="264"/>
      <c r="R127" s="264"/>
      <c r="S127" s="264"/>
      <c r="T127" s="264"/>
    </row>
    <row r="128" spans="1:20" ht="15.75" customHeight="1" x14ac:dyDescent="0.25">
      <c r="A128" s="264"/>
      <c r="B128" s="264"/>
      <c r="C128" s="264"/>
      <c r="D128" s="264"/>
      <c r="E128" s="264"/>
      <c r="F128" s="264"/>
      <c r="G128" s="264"/>
      <c r="H128" s="264"/>
      <c r="I128" s="264"/>
      <c r="J128" s="264"/>
      <c r="K128" s="264"/>
      <c r="L128" s="264"/>
      <c r="M128" s="264"/>
      <c r="N128" s="264"/>
      <c r="O128" s="264"/>
      <c r="P128" s="264"/>
      <c r="Q128" s="264"/>
      <c r="R128" s="264"/>
      <c r="S128" s="264"/>
      <c r="T128" s="264"/>
    </row>
    <row r="129" spans="1:20" ht="15.75" customHeight="1" x14ac:dyDescent="0.25">
      <c r="A129" s="264"/>
      <c r="B129" s="264"/>
      <c r="C129" s="264"/>
      <c r="D129" s="264"/>
      <c r="E129" s="264"/>
      <c r="F129" s="264"/>
      <c r="G129" s="264"/>
      <c r="H129" s="264"/>
      <c r="I129" s="264"/>
      <c r="J129" s="264"/>
      <c r="K129" s="264"/>
      <c r="L129" s="264"/>
      <c r="M129" s="264"/>
      <c r="N129" s="264"/>
      <c r="O129" s="264"/>
      <c r="P129" s="264"/>
      <c r="Q129" s="264"/>
      <c r="R129" s="264"/>
      <c r="S129" s="264"/>
      <c r="T129" s="264"/>
    </row>
    <row r="130" spans="1:20" ht="15.75" customHeight="1" x14ac:dyDescent="0.25">
      <c r="A130" s="264"/>
      <c r="B130" s="264"/>
      <c r="C130" s="264"/>
      <c r="D130" s="264"/>
      <c r="E130" s="264"/>
      <c r="F130" s="264"/>
      <c r="G130" s="264"/>
      <c r="H130" s="264"/>
      <c r="I130" s="264"/>
      <c r="J130" s="264"/>
      <c r="K130" s="264"/>
      <c r="L130" s="264"/>
      <c r="M130" s="264"/>
      <c r="N130" s="264"/>
      <c r="O130" s="264"/>
      <c r="P130" s="264"/>
      <c r="Q130" s="264"/>
      <c r="R130" s="264"/>
      <c r="S130" s="264"/>
      <c r="T130" s="264"/>
    </row>
    <row r="131" spans="1:20" ht="15.75" customHeight="1" x14ac:dyDescent="0.25">
      <c r="A131" s="264"/>
      <c r="B131" s="264"/>
      <c r="C131" s="264"/>
      <c r="D131" s="264"/>
      <c r="E131" s="264"/>
      <c r="F131" s="264"/>
      <c r="G131" s="264"/>
      <c r="H131" s="264"/>
      <c r="I131" s="264"/>
      <c r="J131" s="264"/>
      <c r="K131" s="264"/>
      <c r="L131" s="264"/>
      <c r="M131" s="264"/>
      <c r="N131" s="264"/>
      <c r="O131" s="264"/>
      <c r="P131" s="264"/>
      <c r="Q131" s="264"/>
      <c r="R131" s="264"/>
      <c r="S131" s="264"/>
      <c r="T131" s="264"/>
    </row>
    <row r="132" spans="1:20" ht="15.75" customHeight="1" x14ac:dyDescent="0.25">
      <c r="A132" s="264"/>
      <c r="B132" s="264"/>
      <c r="C132" s="264"/>
      <c r="D132" s="264"/>
      <c r="E132" s="264"/>
      <c r="F132" s="264"/>
      <c r="G132" s="264"/>
      <c r="H132" s="264"/>
      <c r="I132" s="264"/>
      <c r="J132" s="264"/>
      <c r="K132" s="264"/>
      <c r="L132" s="264"/>
      <c r="M132" s="264"/>
      <c r="N132" s="264"/>
      <c r="O132" s="264"/>
      <c r="P132" s="264"/>
      <c r="Q132" s="264"/>
      <c r="R132" s="264"/>
      <c r="S132" s="264"/>
      <c r="T132" s="264"/>
    </row>
    <row r="133" spans="1:20" ht="15.75" customHeight="1" x14ac:dyDescent="0.25">
      <c r="A133" s="264"/>
      <c r="B133" s="264"/>
      <c r="C133" s="264"/>
      <c r="D133" s="264"/>
      <c r="E133" s="264"/>
      <c r="F133" s="264"/>
      <c r="G133" s="264"/>
      <c r="H133" s="264"/>
      <c r="I133" s="264"/>
      <c r="J133" s="264"/>
      <c r="K133" s="264"/>
      <c r="L133" s="264"/>
      <c r="M133" s="264"/>
      <c r="N133" s="264"/>
      <c r="O133" s="264"/>
      <c r="P133" s="264"/>
      <c r="Q133" s="264"/>
      <c r="R133" s="264"/>
      <c r="S133" s="264"/>
      <c r="T133" s="264"/>
    </row>
    <row r="134" spans="1:20" ht="15.75" customHeight="1" x14ac:dyDescent="0.25">
      <c r="A134" s="264"/>
      <c r="B134" s="264"/>
      <c r="C134" s="264"/>
      <c r="D134" s="264"/>
      <c r="E134" s="264"/>
      <c r="F134" s="264"/>
      <c r="G134" s="264"/>
      <c r="H134" s="264"/>
      <c r="I134" s="264"/>
      <c r="J134" s="264"/>
      <c r="K134" s="264"/>
      <c r="L134" s="264"/>
      <c r="M134" s="264"/>
      <c r="N134" s="264"/>
      <c r="O134" s="264"/>
      <c r="P134" s="264"/>
      <c r="Q134" s="264"/>
      <c r="R134" s="264"/>
      <c r="S134" s="264"/>
      <c r="T134" s="264"/>
    </row>
    <row r="135" spans="1:20" ht="15.75" customHeight="1" x14ac:dyDescent="0.25">
      <c r="A135" s="264"/>
      <c r="B135" s="264"/>
      <c r="C135" s="264"/>
      <c r="D135" s="264"/>
      <c r="E135" s="264"/>
      <c r="F135" s="264"/>
      <c r="G135" s="264"/>
      <c r="H135" s="264"/>
      <c r="I135" s="264"/>
      <c r="J135" s="264"/>
      <c r="K135" s="264"/>
      <c r="L135" s="264"/>
      <c r="M135" s="264"/>
      <c r="N135" s="264"/>
      <c r="O135" s="264"/>
      <c r="P135" s="264"/>
      <c r="Q135" s="264"/>
      <c r="R135" s="264"/>
      <c r="S135" s="264"/>
      <c r="T135" s="264"/>
    </row>
    <row r="136" spans="1:20" ht="15.75" customHeight="1" x14ac:dyDescent="0.25">
      <c r="A136" s="264"/>
      <c r="B136" s="264"/>
      <c r="C136" s="264"/>
      <c r="D136" s="264"/>
      <c r="E136" s="264"/>
      <c r="F136" s="264"/>
      <c r="G136" s="264"/>
      <c r="H136" s="264"/>
      <c r="I136" s="264"/>
      <c r="J136" s="264"/>
      <c r="K136" s="264"/>
      <c r="L136" s="264"/>
      <c r="M136" s="264"/>
      <c r="N136" s="264"/>
      <c r="O136" s="264"/>
      <c r="P136" s="264"/>
      <c r="Q136" s="264"/>
      <c r="R136" s="264"/>
      <c r="S136" s="264"/>
      <c r="T136" s="264"/>
    </row>
    <row r="137" spans="1:20" ht="15.75" customHeight="1" x14ac:dyDescent="0.25">
      <c r="A137" s="264"/>
      <c r="B137" s="264"/>
      <c r="C137" s="264"/>
      <c r="D137" s="264"/>
      <c r="E137" s="264"/>
      <c r="F137" s="264"/>
      <c r="G137" s="264"/>
      <c r="H137" s="264"/>
      <c r="I137" s="264"/>
      <c r="J137" s="264"/>
      <c r="K137" s="264"/>
      <c r="L137" s="264"/>
      <c r="M137" s="264"/>
      <c r="N137" s="264"/>
      <c r="O137" s="264"/>
      <c r="P137" s="264"/>
      <c r="Q137" s="264"/>
      <c r="R137" s="264"/>
      <c r="S137" s="264"/>
      <c r="T137" s="264"/>
    </row>
    <row r="138" spans="1:20" ht="15.75" customHeight="1" x14ac:dyDescent="0.25">
      <c r="A138" s="264"/>
      <c r="B138" s="264"/>
      <c r="C138" s="264"/>
      <c r="D138" s="264"/>
      <c r="E138" s="264"/>
      <c r="F138" s="264"/>
      <c r="G138" s="264"/>
      <c r="H138" s="264"/>
      <c r="I138" s="264"/>
      <c r="J138" s="264"/>
      <c r="K138" s="264"/>
      <c r="L138" s="264"/>
      <c r="M138" s="264"/>
      <c r="N138" s="264"/>
      <c r="O138" s="264"/>
      <c r="P138" s="264"/>
      <c r="Q138" s="264"/>
      <c r="R138" s="264"/>
      <c r="S138" s="264"/>
      <c r="T138" s="264"/>
    </row>
    <row r="139" spans="1:20" ht="15.75" customHeight="1" x14ac:dyDescent="0.25">
      <c r="A139" s="264"/>
      <c r="B139" s="264"/>
      <c r="C139" s="264"/>
      <c r="D139" s="264"/>
      <c r="E139" s="264"/>
      <c r="F139" s="264"/>
      <c r="G139" s="264"/>
      <c r="H139" s="264"/>
      <c r="I139" s="264"/>
      <c r="J139" s="264"/>
      <c r="K139" s="264"/>
      <c r="L139" s="264"/>
      <c r="M139" s="264"/>
      <c r="N139" s="264"/>
      <c r="O139" s="264"/>
      <c r="P139" s="264"/>
      <c r="Q139" s="264"/>
      <c r="R139" s="264"/>
      <c r="S139" s="264"/>
      <c r="T139" s="264"/>
    </row>
    <row r="140" spans="1:20" ht="15.75" customHeight="1" x14ac:dyDescent="0.25">
      <c r="A140" s="264"/>
      <c r="B140" s="264"/>
      <c r="C140" s="264"/>
      <c r="D140" s="264"/>
      <c r="E140" s="264"/>
      <c r="F140" s="264"/>
      <c r="G140" s="264"/>
      <c r="H140" s="264"/>
      <c r="I140" s="264"/>
      <c r="J140" s="264"/>
      <c r="K140" s="264"/>
      <c r="L140" s="264"/>
      <c r="M140" s="264"/>
      <c r="N140" s="264"/>
      <c r="O140" s="264"/>
      <c r="P140" s="264"/>
      <c r="Q140" s="264"/>
      <c r="R140" s="264"/>
      <c r="S140" s="264"/>
      <c r="T140" s="264"/>
    </row>
    <row r="141" spans="1:20" ht="15.75" customHeight="1" x14ac:dyDescent="0.25">
      <c r="A141" s="264"/>
      <c r="B141" s="264"/>
      <c r="C141" s="264"/>
      <c r="D141" s="264"/>
      <c r="E141" s="264"/>
      <c r="F141" s="264"/>
      <c r="G141" s="264"/>
      <c r="H141" s="264"/>
      <c r="I141" s="264"/>
      <c r="J141" s="264"/>
      <c r="K141" s="264"/>
      <c r="L141" s="264"/>
      <c r="M141" s="264"/>
      <c r="N141" s="264"/>
      <c r="O141" s="264"/>
      <c r="P141" s="264"/>
      <c r="Q141" s="264"/>
      <c r="R141" s="264"/>
      <c r="S141" s="264"/>
      <c r="T141" s="264"/>
    </row>
    <row r="142" spans="1:20" ht="15.75" customHeight="1" x14ac:dyDescent="0.25">
      <c r="A142" s="264"/>
      <c r="B142" s="264"/>
      <c r="C142" s="264"/>
      <c r="D142" s="264"/>
      <c r="E142" s="264"/>
      <c r="F142" s="264"/>
      <c r="G142" s="264"/>
      <c r="H142" s="264"/>
      <c r="I142" s="264"/>
      <c r="J142" s="264"/>
      <c r="K142" s="264"/>
      <c r="L142" s="264"/>
      <c r="M142" s="264"/>
      <c r="N142" s="264"/>
      <c r="O142" s="264"/>
      <c r="P142" s="264"/>
      <c r="Q142" s="264"/>
      <c r="R142" s="264"/>
      <c r="S142" s="264"/>
      <c r="T142" s="264"/>
    </row>
    <row r="143" spans="1:20" ht="15.75" customHeight="1" x14ac:dyDescent="0.25">
      <c r="A143" s="264"/>
      <c r="B143" s="264"/>
      <c r="C143" s="264"/>
      <c r="D143" s="264"/>
      <c r="E143" s="264"/>
      <c r="F143" s="264"/>
      <c r="G143" s="264"/>
      <c r="H143" s="264"/>
      <c r="I143" s="264"/>
      <c r="J143" s="264"/>
      <c r="K143" s="264"/>
      <c r="L143" s="264"/>
      <c r="M143" s="264"/>
      <c r="N143" s="264"/>
      <c r="O143" s="264"/>
      <c r="P143" s="264"/>
      <c r="Q143" s="264"/>
      <c r="R143" s="264"/>
      <c r="S143" s="264"/>
      <c r="T143" s="264"/>
    </row>
    <row r="144" spans="1:20" ht="15.75" customHeight="1" x14ac:dyDescent="0.25">
      <c r="A144" s="264"/>
      <c r="B144" s="264"/>
      <c r="C144" s="264"/>
      <c r="D144" s="264"/>
      <c r="E144" s="264"/>
      <c r="F144" s="264"/>
      <c r="G144" s="264"/>
      <c r="H144" s="264"/>
      <c r="I144" s="264"/>
      <c r="J144" s="264"/>
      <c r="K144" s="264"/>
      <c r="L144" s="264"/>
      <c r="M144" s="264"/>
      <c r="N144" s="264"/>
      <c r="O144" s="264"/>
      <c r="P144" s="264"/>
      <c r="Q144" s="264"/>
      <c r="R144" s="264"/>
      <c r="S144" s="264"/>
      <c r="T144" s="264"/>
    </row>
    <row r="145" spans="1:20" ht="15.75" customHeight="1" x14ac:dyDescent="0.25">
      <c r="A145" s="264"/>
      <c r="B145" s="264"/>
      <c r="C145" s="264"/>
      <c r="D145" s="264"/>
      <c r="E145" s="264"/>
      <c r="F145" s="264"/>
      <c r="G145" s="264"/>
      <c r="H145" s="264"/>
      <c r="I145" s="264"/>
      <c r="J145" s="264"/>
      <c r="K145" s="264"/>
      <c r="L145" s="264"/>
      <c r="M145" s="264"/>
      <c r="N145" s="264"/>
      <c r="O145" s="264"/>
      <c r="P145" s="264"/>
      <c r="Q145" s="264"/>
      <c r="R145" s="264"/>
      <c r="S145" s="264"/>
      <c r="T145" s="264"/>
    </row>
    <row r="146" spans="1:20" ht="15.75" customHeight="1" x14ac:dyDescent="0.25">
      <c r="A146" s="264"/>
      <c r="B146" s="264"/>
      <c r="C146" s="264"/>
      <c r="D146" s="264"/>
      <c r="E146" s="264"/>
      <c r="F146" s="264"/>
      <c r="G146" s="264"/>
      <c r="H146" s="264"/>
      <c r="I146" s="264"/>
      <c r="J146" s="264"/>
      <c r="K146" s="264"/>
      <c r="L146" s="264"/>
      <c r="M146" s="264"/>
      <c r="N146" s="264"/>
      <c r="O146" s="264"/>
      <c r="P146" s="264"/>
      <c r="Q146" s="264"/>
      <c r="R146" s="264"/>
      <c r="S146" s="264"/>
      <c r="T146" s="264"/>
    </row>
    <row r="147" spans="1:20" ht="15.75" customHeight="1" x14ac:dyDescent="0.25">
      <c r="A147" s="264"/>
      <c r="B147" s="264"/>
      <c r="C147" s="264"/>
      <c r="D147" s="264"/>
      <c r="E147" s="264"/>
      <c r="F147" s="264"/>
      <c r="G147" s="264"/>
      <c r="H147" s="264"/>
      <c r="I147" s="264"/>
      <c r="J147" s="264"/>
      <c r="K147" s="264"/>
      <c r="L147" s="264"/>
      <c r="M147" s="264"/>
      <c r="N147" s="264"/>
      <c r="O147" s="264"/>
      <c r="P147" s="264"/>
      <c r="Q147" s="264"/>
      <c r="R147" s="264"/>
      <c r="S147" s="264"/>
      <c r="T147" s="264"/>
    </row>
    <row r="148" spans="1:20" ht="15.75" customHeight="1" x14ac:dyDescent="0.25">
      <c r="A148" s="264"/>
      <c r="B148" s="264"/>
      <c r="C148" s="264"/>
      <c r="D148" s="264"/>
      <c r="E148" s="264"/>
      <c r="F148" s="264"/>
      <c r="G148" s="264"/>
      <c r="H148" s="264"/>
      <c r="I148" s="264"/>
      <c r="J148" s="264"/>
      <c r="K148" s="264"/>
      <c r="L148" s="264"/>
      <c r="M148" s="264"/>
      <c r="N148" s="264"/>
      <c r="O148" s="264"/>
      <c r="P148" s="264"/>
      <c r="Q148" s="264"/>
      <c r="R148" s="264"/>
      <c r="S148" s="264"/>
      <c r="T148" s="264"/>
    </row>
    <row r="149" spans="1:20" ht="15.75" customHeight="1" x14ac:dyDescent="0.25">
      <c r="A149" s="264"/>
      <c r="B149" s="264"/>
      <c r="C149" s="264"/>
      <c r="D149" s="264"/>
      <c r="E149" s="264"/>
      <c r="F149" s="264"/>
      <c r="G149" s="264"/>
      <c r="H149" s="264"/>
      <c r="I149" s="264"/>
      <c r="J149" s="264"/>
      <c r="K149" s="264"/>
      <c r="L149" s="264"/>
      <c r="M149" s="264"/>
      <c r="N149" s="264"/>
      <c r="O149" s="264"/>
      <c r="P149" s="264"/>
      <c r="Q149" s="264"/>
      <c r="R149" s="264"/>
      <c r="S149" s="264"/>
      <c r="T149" s="264"/>
    </row>
    <row r="150" spans="1:20" ht="15.75" customHeight="1" x14ac:dyDescent="0.25">
      <c r="A150" s="264"/>
      <c r="B150" s="264"/>
      <c r="C150" s="264"/>
      <c r="D150" s="264"/>
      <c r="E150" s="264"/>
      <c r="F150" s="264"/>
      <c r="G150" s="264"/>
      <c r="H150" s="264"/>
      <c r="I150" s="264"/>
      <c r="J150" s="264"/>
      <c r="K150" s="264"/>
      <c r="L150" s="264"/>
      <c r="M150" s="264"/>
      <c r="N150" s="264"/>
      <c r="O150" s="264"/>
      <c r="P150" s="264"/>
      <c r="Q150" s="264"/>
      <c r="R150" s="264"/>
      <c r="S150" s="264"/>
      <c r="T150" s="264"/>
    </row>
    <row r="151" spans="1:20" ht="15.75" customHeight="1" x14ac:dyDescent="0.25">
      <c r="A151" s="264"/>
      <c r="B151" s="264"/>
      <c r="C151" s="264"/>
      <c r="D151" s="264"/>
      <c r="E151" s="264"/>
      <c r="F151" s="264"/>
      <c r="G151" s="264"/>
      <c r="H151" s="264"/>
      <c r="I151" s="264"/>
      <c r="J151" s="264"/>
      <c r="K151" s="264"/>
      <c r="L151" s="264"/>
      <c r="M151" s="264"/>
      <c r="N151" s="264"/>
      <c r="O151" s="264"/>
      <c r="P151" s="264"/>
      <c r="Q151" s="264"/>
      <c r="R151" s="264"/>
      <c r="S151" s="264"/>
      <c r="T151" s="264"/>
    </row>
    <row r="152" spans="1:20" ht="15.75" customHeight="1" x14ac:dyDescent="0.25">
      <c r="A152" s="264"/>
      <c r="B152" s="264"/>
      <c r="C152" s="264"/>
      <c r="D152" s="264"/>
      <c r="E152" s="264"/>
      <c r="F152" s="264"/>
      <c r="G152" s="264"/>
      <c r="H152" s="264"/>
      <c r="I152" s="264"/>
      <c r="J152" s="264"/>
      <c r="K152" s="264"/>
      <c r="L152" s="264"/>
      <c r="M152" s="264"/>
      <c r="N152" s="264"/>
      <c r="O152" s="264"/>
      <c r="P152" s="264"/>
      <c r="Q152" s="264"/>
      <c r="R152" s="264"/>
      <c r="S152" s="264"/>
      <c r="T152" s="264"/>
    </row>
    <row r="153" spans="1:20" ht="15.75" customHeight="1" x14ac:dyDescent="0.25">
      <c r="A153" s="264"/>
      <c r="B153" s="264"/>
      <c r="C153" s="264"/>
      <c r="D153" s="264"/>
      <c r="E153" s="264"/>
      <c r="F153" s="264"/>
      <c r="G153" s="264"/>
      <c r="H153" s="264"/>
      <c r="I153" s="264"/>
      <c r="J153" s="264"/>
      <c r="K153" s="264"/>
      <c r="L153" s="264"/>
      <c r="M153" s="264"/>
      <c r="N153" s="264"/>
      <c r="O153" s="264"/>
      <c r="P153" s="264"/>
      <c r="Q153" s="264"/>
      <c r="R153" s="264"/>
      <c r="S153" s="264"/>
      <c r="T153" s="264"/>
    </row>
    <row r="154" spans="1:20" ht="15.75" customHeight="1" x14ac:dyDescent="0.25">
      <c r="A154" s="264"/>
      <c r="B154" s="264"/>
      <c r="C154" s="264"/>
      <c r="D154" s="264"/>
      <c r="E154" s="264"/>
      <c r="F154" s="264"/>
      <c r="G154" s="264"/>
      <c r="H154" s="264"/>
      <c r="I154" s="264"/>
      <c r="J154" s="264"/>
      <c r="K154" s="264"/>
      <c r="L154" s="264"/>
      <c r="M154" s="264"/>
      <c r="N154" s="264"/>
      <c r="O154" s="264"/>
      <c r="P154" s="264"/>
      <c r="Q154" s="264"/>
      <c r="R154" s="264"/>
      <c r="S154" s="264"/>
      <c r="T154" s="264"/>
    </row>
    <row r="155" spans="1:20" ht="15.75" customHeight="1" x14ac:dyDescent="0.25">
      <c r="A155" s="264"/>
      <c r="B155" s="264"/>
      <c r="C155" s="264"/>
      <c r="D155" s="264"/>
      <c r="E155" s="264"/>
      <c r="F155" s="264"/>
      <c r="G155" s="264"/>
      <c r="H155" s="264"/>
      <c r="I155" s="264"/>
      <c r="J155" s="264"/>
      <c r="K155" s="264"/>
      <c r="L155" s="264"/>
      <c r="M155" s="264"/>
      <c r="N155" s="264"/>
      <c r="O155" s="264"/>
      <c r="P155" s="264"/>
      <c r="Q155" s="264"/>
      <c r="R155" s="264"/>
      <c r="S155" s="264"/>
      <c r="T155" s="264"/>
    </row>
    <row r="156" spans="1:20" ht="15.75" customHeight="1" x14ac:dyDescent="0.25">
      <c r="A156" s="264"/>
      <c r="B156" s="264"/>
      <c r="C156" s="264"/>
      <c r="D156" s="264"/>
      <c r="E156" s="264"/>
      <c r="F156" s="264"/>
      <c r="G156" s="264"/>
      <c r="H156" s="264"/>
      <c r="I156" s="264"/>
      <c r="J156" s="264"/>
      <c r="K156" s="264"/>
      <c r="L156" s="264"/>
      <c r="M156" s="264"/>
      <c r="N156" s="264"/>
      <c r="O156" s="264"/>
      <c r="P156" s="264"/>
      <c r="Q156" s="264"/>
      <c r="R156" s="264"/>
      <c r="S156" s="264"/>
      <c r="T156" s="264"/>
    </row>
    <row r="157" spans="1:20" ht="15.75" customHeight="1" x14ac:dyDescent="0.25">
      <c r="A157" s="264"/>
      <c r="B157" s="264"/>
      <c r="C157" s="264"/>
      <c r="D157" s="264"/>
      <c r="E157" s="264"/>
      <c r="F157" s="264"/>
      <c r="G157" s="264"/>
      <c r="H157" s="264"/>
      <c r="I157" s="264"/>
      <c r="J157" s="264"/>
      <c r="K157" s="264"/>
      <c r="L157" s="264"/>
      <c r="M157" s="264"/>
      <c r="N157" s="264"/>
      <c r="O157" s="264"/>
      <c r="P157" s="264"/>
      <c r="Q157" s="264"/>
      <c r="R157" s="264"/>
      <c r="S157" s="264"/>
      <c r="T157" s="264"/>
    </row>
    <row r="158" spans="1:20" ht="15.75" customHeight="1" x14ac:dyDescent="0.25">
      <c r="A158" s="264"/>
      <c r="B158" s="264"/>
      <c r="C158" s="264"/>
      <c r="D158" s="264"/>
      <c r="E158" s="264"/>
      <c r="F158" s="264"/>
      <c r="G158" s="264"/>
      <c r="H158" s="264"/>
      <c r="I158" s="264"/>
      <c r="J158" s="264"/>
      <c r="K158" s="264"/>
      <c r="L158" s="264"/>
      <c r="M158" s="264"/>
      <c r="N158" s="264"/>
      <c r="O158" s="264"/>
      <c r="P158" s="264"/>
      <c r="Q158" s="264"/>
      <c r="R158" s="264"/>
      <c r="S158" s="264"/>
      <c r="T158" s="264"/>
    </row>
    <row r="159" spans="1:20" ht="15.75" customHeight="1" x14ac:dyDescent="0.25">
      <c r="A159" s="264"/>
      <c r="B159" s="264"/>
      <c r="C159" s="264"/>
      <c r="D159" s="264"/>
      <c r="E159" s="264"/>
      <c r="F159" s="264"/>
      <c r="G159" s="264"/>
      <c r="H159" s="264"/>
      <c r="I159" s="264"/>
      <c r="J159" s="264"/>
      <c r="K159" s="264"/>
      <c r="L159" s="264"/>
      <c r="M159" s="264"/>
      <c r="N159" s="264"/>
      <c r="O159" s="264"/>
      <c r="P159" s="264"/>
      <c r="Q159" s="264"/>
      <c r="R159" s="264"/>
      <c r="S159" s="264"/>
      <c r="T159" s="264"/>
    </row>
    <row r="160" spans="1:20" ht="15.75" customHeight="1" x14ac:dyDescent="0.25">
      <c r="A160" s="264"/>
      <c r="B160" s="264"/>
      <c r="C160" s="264"/>
      <c r="D160" s="264"/>
      <c r="E160" s="264"/>
      <c r="F160" s="264"/>
      <c r="G160" s="264"/>
      <c r="H160" s="264"/>
      <c r="I160" s="264"/>
      <c r="J160" s="264"/>
      <c r="K160" s="264"/>
      <c r="L160" s="264"/>
      <c r="M160" s="264"/>
      <c r="N160" s="264"/>
      <c r="O160" s="264"/>
      <c r="P160" s="264"/>
      <c r="Q160" s="264"/>
      <c r="R160" s="264"/>
      <c r="S160" s="264"/>
      <c r="T160" s="264"/>
    </row>
    <row r="161" spans="1:20" ht="15.75" customHeight="1" x14ac:dyDescent="0.25">
      <c r="A161" s="264"/>
      <c r="B161" s="264"/>
      <c r="C161" s="264"/>
      <c r="D161" s="264"/>
      <c r="E161" s="264"/>
      <c r="F161" s="264"/>
      <c r="G161" s="264"/>
      <c r="H161" s="264"/>
      <c r="I161" s="264"/>
      <c r="J161" s="264"/>
      <c r="K161" s="264"/>
      <c r="L161" s="264"/>
      <c r="M161" s="264"/>
      <c r="N161" s="264"/>
      <c r="O161" s="264"/>
      <c r="P161" s="264"/>
      <c r="Q161" s="264"/>
      <c r="R161" s="264"/>
      <c r="S161" s="264"/>
      <c r="T161" s="264"/>
    </row>
    <row r="162" spans="1:20" ht="15.75" customHeight="1" x14ac:dyDescent="0.25">
      <c r="A162" s="264"/>
      <c r="B162" s="264"/>
      <c r="C162" s="264"/>
      <c r="D162" s="264"/>
      <c r="E162" s="264"/>
      <c r="F162" s="264"/>
      <c r="G162" s="264"/>
      <c r="H162" s="264"/>
      <c r="I162" s="264"/>
      <c r="J162" s="264"/>
      <c r="K162" s="264"/>
      <c r="L162" s="264"/>
      <c r="M162" s="264"/>
      <c r="N162" s="264"/>
      <c r="O162" s="264"/>
      <c r="P162" s="264"/>
      <c r="Q162" s="264"/>
      <c r="R162" s="264"/>
      <c r="S162" s="264"/>
      <c r="T162" s="264"/>
    </row>
    <row r="163" spans="1:20" ht="15.75" customHeight="1" x14ac:dyDescent="0.25">
      <c r="A163" s="264"/>
      <c r="B163" s="264"/>
      <c r="C163" s="264"/>
      <c r="D163" s="264"/>
      <c r="E163" s="264"/>
      <c r="F163" s="264"/>
      <c r="G163" s="264"/>
      <c r="H163" s="264"/>
      <c r="I163" s="264"/>
      <c r="J163" s="264"/>
      <c r="K163" s="264"/>
      <c r="L163" s="264"/>
      <c r="M163" s="264"/>
      <c r="N163" s="264"/>
      <c r="O163" s="264"/>
      <c r="P163" s="264"/>
      <c r="Q163" s="264"/>
      <c r="R163" s="264"/>
      <c r="S163" s="264"/>
      <c r="T163" s="264"/>
    </row>
    <row r="164" spans="1:20" ht="15.75" customHeight="1" x14ac:dyDescent="0.25">
      <c r="A164" s="264"/>
      <c r="B164" s="264"/>
      <c r="C164" s="264"/>
      <c r="D164" s="264"/>
      <c r="E164" s="264"/>
      <c r="F164" s="264"/>
      <c r="G164" s="264"/>
      <c r="H164" s="264"/>
      <c r="I164" s="264"/>
      <c r="J164" s="264"/>
      <c r="K164" s="264"/>
      <c r="L164" s="264"/>
      <c r="M164" s="264"/>
      <c r="N164" s="264"/>
      <c r="O164" s="264"/>
      <c r="P164" s="264"/>
      <c r="Q164" s="264"/>
      <c r="R164" s="264"/>
      <c r="S164" s="264"/>
      <c r="T164" s="264"/>
    </row>
    <row r="165" spans="1:20" ht="15.75" customHeight="1" x14ac:dyDescent="0.25">
      <c r="A165" s="264"/>
      <c r="B165" s="264"/>
      <c r="C165" s="264"/>
      <c r="D165" s="264"/>
      <c r="E165" s="264"/>
      <c r="F165" s="264"/>
      <c r="G165" s="264"/>
      <c r="H165" s="264"/>
      <c r="I165" s="264"/>
      <c r="J165" s="264"/>
      <c r="K165" s="264"/>
      <c r="L165" s="264"/>
      <c r="M165" s="264"/>
      <c r="N165" s="264"/>
      <c r="O165" s="264"/>
      <c r="P165" s="264"/>
      <c r="Q165" s="264"/>
      <c r="R165" s="264"/>
      <c r="S165" s="264"/>
      <c r="T165" s="264"/>
    </row>
    <row r="166" spans="1:20" ht="15.75" customHeight="1" x14ac:dyDescent="0.25">
      <c r="A166" s="264"/>
      <c r="B166" s="264"/>
      <c r="C166" s="264"/>
      <c r="D166" s="264"/>
      <c r="E166" s="264"/>
      <c r="F166" s="264"/>
      <c r="G166" s="264"/>
      <c r="H166" s="264"/>
      <c r="I166" s="264"/>
      <c r="J166" s="264"/>
      <c r="K166" s="264"/>
      <c r="L166" s="264"/>
      <c r="M166" s="264"/>
      <c r="N166" s="264"/>
      <c r="O166" s="264"/>
      <c r="P166" s="264"/>
      <c r="Q166" s="264"/>
      <c r="R166" s="264"/>
      <c r="S166" s="264"/>
      <c r="T166" s="264"/>
    </row>
    <row r="167" spans="1:20" ht="15.75" customHeight="1" x14ac:dyDescent="0.25">
      <c r="A167" s="264"/>
      <c r="B167" s="264"/>
      <c r="C167" s="264"/>
      <c r="D167" s="264"/>
      <c r="E167" s="264"/>
      <c r="F167" s="264"/>
      <c r="G167" s="264"/>
      <c r="H167" s="264"/>
      <c r="I167" s="264"/>
      <c r="J167" s="264"/>
      <c r="K167" s="264"/>
      <c r="L167" s="264"/>
      <c r="M167" s="264"/>
      <c r="N167" s="264"/>
      <c r="O167" s="264"/>
      <c r="P167" s="264"/>
      <c r="Q167" s="264"/>
      <c r="R167" s="264"/>
      <c r="S167" s="264"/>
      <c r="T167" s="264"/>
    </row>
    <row r="168" spans="1:20" ht="15.75" customHeight="1" x14ac:dyDescent="0.25">
      <c r="A168" s="264"/>
      <c r="B168" s="264"/>
      <c r="C168" s="264"/>
      <c r="D168" s="264"/>
      <c r="E168" s="264"/>
      <c r="F168" s="264"/>
      <c r="G168" s="264"/>
      <c r="H168" s="264"/>
      <c r="I168" s="264"/>
      <c r="J168" s="264"/>
      <c r="K168" s="264"/>
      <c r="L168" s="264"/>
      <c r="M168" s="264"/>
      <c r="N168" s="264"/>
      <c r="O168" s="264"/>
      <c r="P168" s="264"/>
      <c r="Q168" s="264"/>
      <c r="R168" s="264"/>
      <c r="S168" s="264"/>
      <c r="T168" s="264"/>
    </row>
    <row r="169" spans="1:20" ht="15.75" customHeight="1" x14ac:dyDescent="0.25">
      <c r="A169" s="264"/>
      <c r="B169" s="264"/>
      <c r="C169" s="264"/>
      <c r="D169" s="264"/>
      <c r="E169" s="264"/>
      <c r="F169" s="264"/>
      <c r="G169" s="264"/>
      <c r="H169" s="264"/>
      <c r="I169" s="264"/>
      <c r="J169" s="264"/>
      <c r="K169" s="264"/>
      <c r="L169" s="264"/>
      <c r="M169" s="264"/>
      <c r="N169" s="264"/>
      <c r="O169" s="264"/>
      <c r="P169" s="264"/>
      <c r="Q169" s="264"/>
      <c r="R169" s="264"/>
      <c r="S169" s="264"/>
      <c r="T169" s="264"/>
    </row>
    <row r="170" spans="1:20" ht="15.75" customHeight="1" x14ac:dyDescent="0.25">
      <c r="A170" s="264"/>
      <c r="B170" s="264"/>
      <c r="C170" s="264"/>
      <c r="D170" s="264"/>
      <c r="E170" s="264"/>
      <c r="F170" s="264"/>
      <c r="G170" s="264"/>
      <c r="H170" s="264"/>
      <c r="I170" s="264"/>
      <c r="J170" s="264"/>
      <c r="K170" s="264"/>
      <c r="L170" s="264"/>
      <c r="M170" s="264"/>
      <c r="N170" s="264"/>
      <c r="O170" s="264"/>
      <c r="P170" s="264"/>
      <c r="Q170" s="264"/>
      <c r="R170" s="264"/>
      <c r="S170" s="264"/>
      <c r="T170" s="264"/>
    </row>
    <row r="171" spans="1:20" ht="15.75" customHeight="1" x14ac:dyDescent="0.25">
      <c r="A171" s="264"/>
      <c r="B171" s="264"/>
      <c r="C171" s="264"/>
      <c r="D171" s="264"/>
      <c r="E171" s="264"/>
      <c r="F171" s="264"/>
      <c r="G171" s="264"/>
      <c r="H171" s="264"/>
      <c r="I171" s="264"/>
      <c r="J171" s="264"/>
      <c r="K171" s="264"/>
      <c r="L171" s="264"/>
      <c r="M171" s="264"/>
      <c r="N171" s="264"/>
      <c r="O171" s="264"/>
      <c r="P171" s="264"/>
      <c r="Q171" s="264"/>
      <c r="R171" s="264"/>
      <c r="S171" s="264"/>
      <c r="T171" s="264"/>
    </row>
    <row r="172" spans="1:20" ht="15.75" customHeight="1" x14ac:dyDescent="0.25">
      <c r="A172" s="264"/>
      <c r="B172" s="264"/>
      <c r="C172" s="264"/>
      <c r="D172" s="264"/>
      <c r="E172" s="264"/>
      <c r="F172" s="264"/>
      <c r="G172" s="264"/>
      <c r="H172" s="264"/>
      <c r="I172" s="264"/>
      <c r="J172" s="264"/>
      <c r="K172" s="264"/>
      <c r="L172" s="264"/>
      <c r="M172" s="264"/>
      <c r="N172" s="264"/>
      <c r="O172" s="264"/>
      <c r="P172" s="264"/>
      <c r="Q172" s="264"/>
      <c r="R172" s="264"/>
      <c r="S172" s="264"/>
      <c r="T172" s="264"/>
    </row>
    <row r="173" spans="1:20" ht="15.75" customHeight="1" x14ac:dyDescent="0.25">
      <c r="A173" s="264"/>
      <c r="B173" s="264"/>
      <c r="C173" s="264"/>
      <c r="D173" s="264"/>
      <c r="E173" s="264"/>
      <c r="F173" s="264"/>
      <c r="G173" s="264"/>
      <c r="H173" s="264"/>
      <c r="I173" s="264"/>
      <c r="J173" s="264"/>
      <c r="K173" s="264"/>
      <c r="L173" s="264"/>
      <c r="M173" s="264"/>
      <c r="N173" s="264"/>
      <c r="O173" s="264"/>
      <c r="P173" s="264"/>
      <c r="Q173" s="264"/>
      <c r="R173" s="264"/>
      <c r="S173" s="264"/>
      <c r="T173" s="264"/>
    </row>
    <row r="174" spans="1:20" ht="15.75" customHeight="1" x14ac:dyDescent="0.25">
      <c r="A174" s="264"/>
      <c r="B174" s="264"/>
      <c r="C174" s="264"/>
      <c r="D174" s="264"/>
      <c r="E174" s="264"/>
      <c r="F174" s="264"/>
      <c r="G174" s="264"/>
      <c r="H174" s="264"/>
      <c r="I174" s="264"/>
      <c r="J174" s="264"/>
      <c r="K174" s="264"/>
      <c r="L174" s="264"/>
      <c r="M174" s="264"/>
      <c r="N174" s="264"/>
      <c r="O174" s="264"/>
      <c r="P174" s="264"/>
      <c r="Q174" s="264"/>
      <c r="R174" s="264"/>
      <c r="S174" s="264"/>
      <c r="T174" s="264"/>
    </row>
    <row r="175" spans="1:20" ht="15.75" customHeight="1" x14ac:dyDescent="0.25">
      <c r="A175" s="264"/>
      <c r="B175" s="264"/>
      <c r="C175" s="264"/>
      <c r="D175" s="264"/>
      <c r="E175" s="264"/>
      <c r="F175" s="264"/>
      <c r="G175" s="264"/>
      <c r="H175" s="264"/>
      <c r="I175" s="264"/>
      <c r="J175" s="264"/>
      <c r="K175" s="264"/>
      <c r="L175" s="264"/>
      <c r="M175" s="264"/>
      <c r="N175" s="264"/>
      <c r="O175" s="264"/>
      <c r="P175" s="264"/>
      <c r="Q175" s="264"/>
      <c r="R175" s="264"/>
      <c r="S175" s="264"/>
      <c r="T175" s="264"/>
    </row>
    <row r="176" spans="1:20" ht="15.75" customHeight="1" x14ac:dyDescent="0.25">
      <c r="A176" s="264"/>
      <c r="B176" s="264"/>
      <c r="C176" s="264"/>
      <c r="D176" s="264"/>
      <c r="E176" s="264"/>
      <c r="F176" s="264"/>
      <c r="G176" s="264"/>
      <c r="H176" s="264"/>
      <c r="I176" s="264"/>
      <c r="J176" s="264"/>
      <c r="K176" s="264"/>
      <c r="L176" s="264"/>
      <c r="M176" s="264"/>
      <c r="N176" s="264"/>
      <c r="O176" s="264"/>
      <c r="P176" s="264"/>
      <c r="Q176" s="264"/>
      <c r="R176" s="264"/>
      <c r="S176" s="264"/>
      <c r="T176" s="264"/>
    </row>
    <row r="177" spans="1:20" ht="15.75" customHeight="1" x14ac:dyDescent="0.25">
      <c r="A177" s="264"/>
      <c r="B177" s="264"/>
      <c r="C177" s="264"/>
      <c r="D177" s="264"/>
      <c r="E177" s="264"/>
      <c r="F177" s="264"/>
      <c r="G177" s="264"/>
      <c r="H177" s="264"/>
      <c r="I177" s="264"/>
      <c r="J177" s="264"/>
      <c r="K177" s="264"/>
      <c r="L177" s="264"/>
      <c r="M177" s="264"/>
      <c r="N177" s="264"/>
      <c r="O177" s="264"/>
      <c r="P177" s="264"/>
      <c r="Q177" s="264"/>
      <c r="R177" s="264"/>
      <c r="S177" s="264"/>
      <c r="T177" s="264"/>
    </row>
    <row r="178" spans="1:20" ht="15.75" customHeight="1" x14ac:dyDescent="0.25">
      <c r="A178" s="264"/>
      <c r="B178" s="264"/>
      <c r="C178" s="264"/>
      <c r="D178" s="264"/>
      <c r="E178" s="264"/>
      <c r="F178" s="264"/>
      <c r="G178" s="264"/>
      <c r="H178" s="264"/>
      <c r="I178" s="264"/>
      <c r="J178" s="264"/>
      <c r="K178" s="264"/>
      <c r="L178" s="264"/>
      <c r="M178" s="264"/>
      <c r="N178" s="264"/>
      <c r="O178" s="264"/>
      <c r="P178" s="264"/>
      <c r="Q178" s="264"/>
      <c r="R178" s="264"/>
      <c r="S178" s="264"/>
      <c r="T178" s="264"/>
    </row>
    <row r="179" spans="1:20" ht="15.75" customHeight="1" x14ac:dyDescent="0.25">
      <c r="A179" s="264"/>
      <c r="B179" s="264"/>
      <c r="C179" s="264"/>
      <c r="D179" s="264"/>
      <c r="E179" s="264"/>
      <c r="F179" s="264"/>
      <c r="G179" s="264"/>
      <c r="H179" s="264"/>
      <c r="I179" s="264"/>
      <c r="J179" s="264"/>
      <c r="K179" s="264"/>
      <c r="L179" s="264"/>
      <c r="M179" s="264"/>
      <c r="N179" s="264"/>
      <c r="O179" s="264"/>
      <c r="P179" s="264"/>
      <c r="Q179" s="264"/>
      <c r="R179" s="264"/>
      <c r="S179" s="264"/>
      <c r="T179" s="264"/>
    </row>
    <row r="180" spans="1:20" ht="15.75" customHeight="1" x14ac:dyDescent="0.25">
      <c r="A180" s="264"/>
      <c r="B180" s="264"/>
      <c r="C180" s="264"/>
      <c r="D180" s="264"/>
      <c r="E180" s="264"/>
      <c r="F180" s="264"/>
      <c r="G180" s="264"/>
      <c r="H180" s="264"/>
      <c r="I180" s="264"/>
      <c r="J180" s="264"/>
      <c r="K180" s="264"/>
      <c r="L180" s="264"/>
      <c r="M180" s="264"/>
      <c r="N180" s="264"/>
      <c r="O180" s="264"/>
      <c r="P180" s="264"/>
      <c r="Q180" s="264"/>
      <c r="R180" s="264"/>
      <c r="S180" s="264"/>
      <c r="T180" s="264"/>
    </row>
    <row r="181" spans="1:20" ht="15.75" customHeight="1" x14ac:dyDescent="0.25">
      <c r="A181" s="264"/>
      <c r="B181" s="264"/>
      <c r="C181" s="264"/>
      <c r="D181" s="264"/>
      <c r="E181" s="264"/>
      <c r="F181" s="264"/>
      <c r="G181" s="264"/>
      <c r="H181" s="264"/>
      <c r="I181" s="264"/>
      <c r="J181" s="264"/>
      <c r="K181" s="264"/>
      <c r="L181" s="264"/>
      <c r="M181" s="264"/>
      <c r="N181" s="264"/>
      <c r="O181" s="264"/>
      <c r="P181" s="264"/>
      <c r="Q181" s="264"/>
      <c r="R181" s="264"/>
      <c r="S181" s="264"/>
      <c r="T181" s="264"/>
    </row>
    <row r="182" spans="1:20" ht="15.75" customHeight="1" x14ac:dyDescent="0.25">
      <c r="A182" s="264"/>
      <c r="B182" s="264"/>
      <c r="C182" s="264"/>
      <c r="D182" s="264"/>
      <c r="E182" s="264"/>
      <c r="F182" s="264"/>
      <c r="G182" s="264"/>
      <c r="H182" s="264"/>
      <c r="I182" s="264"/>
      <c r="J182" s="264"/>
      <c r="K182" s="264"/>
      <c r="L182" s="264"/>
      <c r="M182" s="264"/>
      <c r="N182" s="264"/>
      <c r="O182" s="264"/>
      <c r="P182" s="264"/>
      <c r="Q182" s="264"/>
      <c r="R182" s="264"/>
      <c r="S182" s="264"/>
      <c r="T182" s="264"/>
    </row>
    <row r="183" spans="1:20" ht="15.75" customHeight="1" x14ac:dyDescent="0.25">
      <c r="A183" s="264"/>
      <c r="B183" s="264"/>
      <c r="C183" s="264"/>
      <c r="D183" s="264"/>
      <c r="E183" s="264"/>
      <c r="F183" s="264"/>
      <c r="G183" s="264"/>
      <c r="H183" s="264"/>
      <c r="I183" s="264"/>
      <c r="J183" s="264"/>
      <c r="K183" s="264"/>
      <c r="L183" s="264"/>
      <c r="M183" s="264"/>
      <c r="N183" s="264"/>
      <c r="O183" s="264"/>
      <c r="P183" s="264"/>
      <c r="Q183" s="264"/>
      <c r="R183" s="264"/>
      <c r="S183" s="264"/>
      <c r="T183" s="264"/>
    </row>
    <row r="184" spans="1:20" ht="15.75" customHeight="1" x14ac:dyDescent="0.25">
      <c r="A184" s="264"/>
      <c r="B184" s="264"/>
      <c r="C184" s="264"/>
      <c r="D184" s="264"/>
      <c r="E184" s="264"/>
      <c r="F184" s="264"/>
      <c r="G184" s="264"/>
      <c r="H184" s="264"/>
      <c r="I184" s="264"/>
      <c r="J184" s="264"/>
      <c r="K184" s="264"/>
      <c r="L184" s="264"/>
      <c r="M184" s="264"/>
      <c r="N184" s="264"/>
      <c r="O184" s="264"/>
      <c r="P184" s="264"/>
      <c r="Q184" s="264"/>
      <c r="R184" s="264"/>
      <c r="S184" s="264"/>
      <c r="T184" s="264"/>
    </row>
    <row r="185" spans="1:20" ht="15.75" customHeight="1" x14ac:dyDescent="0.25">
      <c r="A185" s="264"/>
      <c r="B185" s="264"/>
      <c r="C185" s="264"/>
      <c r="D185" s="264"/>
      <c r="E185" s="264"/>
      <c r="F185" s="264"/>
      <c r="G185" s="264"/>
      <c r="H185" s="264"/>
      <c r="I185" s="264"/>
      <c r="J185" s="264"/>
      <c r="K185" s="264"/>
      <c r="L185" s="264"/>
      <c r="M185" s="264"/>
      <c r="N185" s="264"/>
      <c r="O185" s="264"/>
      <c r="P185" s="264"/>
      <c r="Q185" s="264"/>
      <c r="R185" s="264"/>
      <c r="S185" s="264"/>
      <c r="T185" s="264"/>
    </row>
    <row r="186" spans="1:20" ht="15.75" customHeight="1" x14ac:dyDescent="0.25">
      <c r="A186" s="264"/>
      <c r="B186" s="264"/>
      <c r="C186" s="264"/>
      <c r="D186" s="264"/>
      <c r="E186" s="264"/>
      <c r="F186" s="264"/>
      <c r="G186" s="264"/>
      <c r="H186" s="264"/>
      <c r="I186" s="264"/>
      <c r="J186" s="264"/>
      <c r="K186" s="264"/>
      <c r="L186" s="264"/>
      <c r="M186" s="264"/>
      <c r="N186" s="264"/>
      <c r="O186" s="264"/>
      <c r="P186" s="264"/>
      <c r="Q186" s="264"/>
      <c r="R186" s="264"/>
      <c r="S186" s="264"/>
      <c r="T186" s="264"/>
    </row>
    <row r="187" spans="1:20" ht="15.75" customHeight="1" x14ac:dyDescent="0.25">
      <c r="A187" s="264"/>
      <c r="B187" s="264"/>
      <c r="C187" s="264"/>
      <c r="D187" s="264"/>
      <c r="E187" s="264"/>
      <c r="F187" s="264"/>
      <c r="G187" s="264"/>
      <c r="H187" s="264"/>
      <c r="I187" s="264"/>
      <c r="J187" s="264"/>
      <c r="K187" s="264"/>
      <c r="L187" s="264"/>
      <c r="M187" s="264"/>
      <c r="N187" s="264"/>
      <c r="O187" s="264"/>
      <c r="P187" s="264"/>
      <c r="Q187" s="264"/>
      <c r="R187" s="264"/>
      <c r="S187" s="264"/>
      <c r="T187" s="264"/>
    </row>
    <row r="188" spans="1:20" ht="15.75" customHeight="1" x14ac:dyDescent="0.25">
      <c r="A188" s="264"/>
      <c r="B188" s="264"/>
      <c r="C188" s="264"/>
      <c r="D188" s="264"/>
      <c r="E188" s="264"/>
      <c r="F188" s="264"/>
      <c r="G188" s="264"/>
      <c r="H188" s="264"/>
      <c r="I188" s="264"/>
      <c r="J188" s="264"/>
      <c r="K188" s="264"/>
      <c r="L188" s="264"/>
      <c r="M188" s="264"/>
      <c r="N188" s="264"/>
      <c r="O188" s="264"/>
      <c r="P188" s="264"/>
      <c r="Q188" s="264"/>
      <c r="R188" s="264"/>
      <c r="S188" s="264"/>
      <c r="T188" s="264"/>
    </row>
    <row r="189" spans="1:20" ht="15.75" customHeight="1" x14ac:dyDescent="0.25">
      <c r="A189" s="264"/>
      <c r="B189" s="264"/>
      <c r="C189" s="264"/>
      <c r="D189" s="264"/>
      <c r="E189" s="264"/>
      <c r="F189" s="264"/>
      <c r="G189" s="264"/>
      <c r="H189" s="264"/>
      <c r="I189" s="264"/>
      <c r="J189" s="264"/>
      <c r="K189" s="264"/>
      <c r="L189" s="264"/>
      <c r="M189" s="264"/>
      <c r="N189" s="264"/>
      <c r="O189" s="264"/>
      <c r="P189" s="264"/>
      <c r="Q189" s="264"/>
      <c r="R189" s="264"/>
      <c r="S189" s="264"/>
      <c r="T189" s="264"/>
    </row>
    <row r="190" spans="1:20" ht="15.75" customHeight="1" x14ac:dyDescent="0.25">
      <c r="A190" s="264"/>
      <c r="B190" s="264"/>
      <c r="C190" s="264"/>
      <c r="D190" s="264"/>
      <c r="E190" s="264"/>
      <c r="F190" s="264"/>
      <c r="G190" s="264"/>
      <c r="H190" s="264"/>
      <c r="I190" s="264"/>
      <c r="J190" s="264"/>
      <c r="K190" s="264"/>
      <c r="L190" s="264"/>
      <c r="M190" s="264"/>
      <c r="N190" s="264"/>
      <c r="O190" s="264"/>
      <c r="P190" s="264"/>
      <c r="Q190" s="264"/>
      <c r="R190" s="264"/>
      <c r="S190" s="264"/>
      <c r="T190" s="264"/>
    </row>
    <row r="191" spans="1:20" ht="15.75" customHeight="1" x14ac:dyDescent="0.25">
      <c r="A191" s="264"/>
      <c r="B191" s="264"/>
      <c r="C191" s="264"/>
      <c r="D191" s="264"/>
      <c r="E191" s="264"/>
      <c r="F191" s="264"/>
      <c r="G191" s="264"/>
      <c r="H191" s="264"/>
      <c r="I191" s="264"/>
      <c r="J191" s="264"/>
      <c r="K191" s="264"/>
      <c r="L191" s="264"/>
      <c r="M191" s="264"/>
      <c r="N191" s="264"/>
      <c r="O191" s="264"/>
      <c r="P191" s="264"/>
      <c r="Q191" s="264"/>
      <c r="R191" s="264"/>
      <c r="S191" s="264"/>
      <c r="T191" s="264"/>
    </row>
    <row r="192" spans="1:20" ht="15.75" customHeight="1" x14ac:dyDescent="0.25">
      <c r="A192" s="264"/>
      <c r="B192" s="264"/>
      <c r="C192" s="264"/>
      <c r="D192" s="264"/>
      <c r="E192" s="264"/>
      <c r="F192" s="264"/>
      <c r="G192" s="264"/>
      <c r="H192" s="264"/>
      <c r="I192" s="264"/>
      <c r="J192" s="264"/>
      <c r="K192" s="264"/>
      <c r="L192" s="264"/>
      <c r="M192" s="264"/>
      <c r="N192" s="264"/>
      <c r="O192" s="264"/>
      <c r="P192" s="264"/>
      <c r="Q192" s="264"/>
      <c r="R192" s="264"/>
      <c r="S192" s="264"/>
      <c r="T192" s="264"/>
    </row>
    <row r="193" spans="1:20" ht="15.75" customHeight="1" x14ac:dyDescent="0.25">
      <c r="A193" s="264"/>
      <c r="B193" s="264"/>
      <c r="C193" s="264"/>
      <c r="D193" s="264"/>
      <c r="E193" s="264"/>
      <c r="F193" s="264"/>
      <c r="G193" s="264"/>
      <c r="H193" s="264"/>
      <c r="I193" s="264"/>
      <c r="J193" s="264"/>
      <c r="K193" s="264"/>
      <c r="L193" s="264"/>
      <c r="M193" s="264"/>
      <c r="N193" s="264"/>
      <c r="O193" s="264"/>
      <c r="P193" s="264"/>
      <c r="Q193" s="264"/>
      <c r="R193" s="264"/>
      <c r="S193" s="264"/>
      <c r="T193" s="264"/>
    </row>
    <row r="194" spans="1:20" ht="15.75" customHeight="1" x14ac:dyDescent="0.25">
      <c r="A194" s="264"/>
      <c r="B194" s="264"/>
      <c r="C194" s="264"/>
      <c r="D194" s="264"/>
      <c r="E194" s="264"/>
      <c r="F194" s="264"/>
      <c r="G194" s="264"/>
      <c r="H194" s="264"/>
      <c r="I194" s="264"/>
      <c r="J194" s="264"/>
      <c r="K194" s="264"/>
      <c r="L194" s="264"/>
      <c r="M194" s="264"/>
      <c r="N194" s="264"/>
      <c r="O194" s="264"/>
      <c r="P194" s="264"/>
      <c r="Q194" s="264"/>
      <c r="R194" s="264"/>
      <c r="S194" s="264"/>
      <c r="T194" s="264"/>
    </row>
    <row r="195" spans="1:20" ht="15.75" customHeight="1" x14ac:dyDescent="0.25">
      <c r="A195" s="264"/>
      <c r="B195" s="264"/>
      <c r="C195" s="264"/>
      <c r="D195" s="264"/>
      <c r="E195" s="264"/>
      <c r="F195" s="264"/>
      <c r="G195" s="264"/>
      <c r="H195" s="264"/>
      <c r="I195" s="264"/>
      <c r="J195" s="264"/>
      <c r="K195" s="264"/>
      <c r="L195" s="264"/>
      <c r="M195" s="264"/>
      <c r="N195" s="264"/>
      <c r="O195" s="264"/>
      <c r="P195" s="264"/>
      <c r="Q195" s="264"/>
      <c r="R195" s="264"/>
      <c r="S195" s="264"/>
      <c r="T195" s="264"/>
    </row>
    <row r="196" spans="1:20" ht="15.75" customHeight="1" x14ac:dyDescent="0.25">
      <c r="A196" s="264"/>
      <c r="B196" s="264"/>
      <c r="C196" s="264"/>
      <c r="D196" s="264"/>
      <c r="E196" s="264"/>
      <c r="F196" s="264"/>
      <c r="G196" s="264"/>
      <c r="H196" s="264"/>
      <c r="I196" s="264"/>
      <c r="J196" s="264"/>
      <c r="K196" s="264"/>
      <c r="L196" s="264"/>
      <c r="M196" s="264"/>
      <c r="N196" s="264"/>
      <c r="O196" s="264"/>
      <c r="P196" s="264"/>
      <c r="Q196" s="264"/>
      <c r="R196" s="264"/>
      <c r="S196" s="264"/>
      <c r="T196" s="264"/>
    </row>
    <row r="197" spans="1:20" ht="15.75" customHeight="1" x14ac:dyDescent="0.25">
      <c r="A197" s="264"/>
      <c r="B197" s="264"/>
      <c r="C197" s="264"/>
      <c r="D197" s="264"/>
      <c r="E197" s="264"/>
      <c r="F197" s="264"/>
      <c r="G197" s="264"/>
      <c r="H197" s="264"/>
      <c r="I197" s="264"/>
      <c r="J197" s="264"/>
      <c r="K197" s="264"/>
      <c r="L197" s="264"/>
      <c r="M197" s="264"/>
      <c r="N197" s="264"/>
      <c r="O197" s="264"/>
      <c r="P197" s="264"/>
      <c r="Q197" s="264"/>
      <c r="R197" s="264"/>
      <c r="S197" s="264"/>
      <c r="T197" s="264"/>
    </row>
    <row r="198" spans="1:20" ht="15.75" customHeight="1" x14ac:dyDescent="0.25">
      <c r="A198" s="264"/>
      <c r="B198" s="264"/>
      <c r="C198" s="264"/>
      <c r="D198" s="264"/>
      <c r="E198" s="264"/>
      <c r="F198" s="264"/>
      <c r="G198" s="264"/>
      <c r="H198" s="264"/>
      <c r="I198" s="264"/>
      <c r="J198" s="264"/>
      <c r="K198" s="264"/>
      <c r="L198" s="264"/>
      <c r="M198" s="264"/>
      <c r="N198" s="264"/>
      <c r="O198" s="264"/>
      <c r="P198" s="264"/>
      <c r="Q198" s="264"/>
      <c r="R198" s="264"/>
      <c r="S198" s="264"/>
      <c r="T198" s="264"/>
    </row>
    <row r="199" spans="1:20" ht="15.75" customHeight="1" x14ac:dyDescent="0.25">
      <c r="A199" s="264"/>
      <c r="B199" s="264"/>
      <c r="C199" s="264"/>
      <c r="D199" s="264"/>
      <c r="E199" s="264"/>
      <c r="F199" s="264"/>
      <c r="G199" s="264"/>
      <c r="H199" s="264"/>
      <c r="I199" s="264"/>
      <c r="J199" s="264"/>
      <c r="K199" s="264"/>
      <c r="L199" s="264"/>
      <c r="M199" s="264"/>
      <c r="N199" s="264"/>
      <c r="O199" s="264"/>
      <c r="P199" s="264"/>
      <c r="Q199" s="264"/>
      <c r="R199" s="264"/>
      <c r="S199" s="264"/>
      <c r="T199" s="264"/>
    </row>
    <row r="200" spans="1:20" ht="15.75" customHeight="1" x14ac:dyDescent="0.25">
      <c r="A200" s="264"/>
      <c r="B200" s="264"/>
      <c r="C200" s="264"/>
      <c r="D200" s="264"/>
      <c r="E200" s="264"/>
      <c r="F200" s="264"/>
      <c r="G200" s="264"/>
      <c r="H200" s="264"/>
      <c r="I200" s="264"/>
      <c r="J200" s="264"/>
      <c r="K200" s="264"/>
      <c r="L200" s="264"/>
      <c r="M200" s="264"/>
      <c r="N200" s="264"/>
      <c r="O200" s="264"/>
      <c r="P200" s="264"/>
      <c r="Q200" s="264"/>
      <c r="R200" s="264"/>
      <c r="S200" s="264"/>
      <c r="T200" s="264"/>
    </row>
    <row r="201" spans="1:20" ht="15.75" customHeight="1" x14ac:dyDescent="0.25">
      <c r="A201" s="264"/>
      <c r="B201" s="264"/>
      <c r="C201" s="264"/>
      <c r="D201" s="264"/>
      <c r="E201" s="264"/>
      <c r="F201" s="264"/>
      <c r="G201" s="264"/>
      <c r="H201" s="264"/>
      <c r="I201" s="264"/>
      <c r="J201" s="264"/>
      <c r="K201" s="264"/>
      <c r="L201" s="264"/>
      <c r="M201" s="264"/>
      <c r="N201" s="264"/>
      <c r="O201" s="264"/>
      <c r="P201" s="264"/>
      <c r="Q201" s="264"/>
      <c r="R201" s="264"/>
      <c r="S201" s="264"/>
      <c r="T201" s="264"/>
    </row>
    <row r="202" spans="1:20" ht="15.75" customHeight="1" x14ac:dyDescent="0.25">
      <c r="A202" s="264"/>
      <c r="B202" s="264"/>
      <c r="C202" s="264"/>
      <c r="D202" s="264"/>
      <c r="E202" s="264"/>
      <c r="F202" s="264"/>
      <c r="G202" s="264"/>
      <c r="H202" s="264"/>
      <c r="I202" s="264"/>
      <c r="J202" s="264"/>
      <c r="K202" s="264"/>
      <c r="L202" s="264"/>
      <c r="M202" s="264"/>
      <c r="N202" s="264"/>
      <c r="O202" s="264"/>
      <c r="P202" s="264"/>
      <c r="Q202" s="264"/>
      <c r="R202" s="264"/>
      <c r="S202" s="264"/>
      <c r="T202" s="264"/>
    </row>
    <row r="203" spans="1:20" ht="15.75" customHeight="1" x14ac:dyDescent="0.25">
      <c r="A203" s="264"/>
      <c r="B203" s="264"/>
      <c r="C203" s="264"/>
      <c r="D203" s="264"/>
      <c r="E203" s="264"/>
      <c r="F203" s="264"/>
      <c r="G203" s="264"/>
      <c r="H203" s="264"/>
      <c r="I203" s="264"/>
      <c r="J203" s="264"/>
      <c r="K203" s="264"/>
      <c r="L203" s="264"/>
      <c r="M203" s="264"/>
      <c r="N203" s="264"/>
      <c r="O203" s="264"/>
      <c r="P203" s="264"/>
      <c r="Q203" s="264"/>
      <c r="R203" s="264"/>
      <c r="S203" s="264"/>
      <c r="T203" s="264"/>
    </row>
    <row r="204" spans="1:20" ht="15.75" customHeight="1" x14ac:dyDescent="0.25">
      <c r="A204" s="264"/>
      <c r="B204" s="264"/>
      <c r="C204" s="264"/>
      <c r="D204" s="264"/>
      <c r="E204" s="264"/>
      <c r="F204" s="264"/>
      <c r="G204" s="264"/>
      <c r="H204" s="264"/>
      <c r="I204" s="264"/>
      <c r="J204" s="264"/>
      <c r="K204" s="264"/>
      <c r="L204" s="264"/>
      <c r="M204" s="264"/>
      <c r="N204" s="264"/>
      <c r="O204" s="264"/>
      <c r="P204" s="264"/>
      <c r="Q204" s="264"/>
      <c r="R204" s="264"/>
      <c r="S204" s="264"/>
      <c r="T204" s="264"/>
    </row>
    <row r="205" spans="1:20" ht="15.75" customHeight="1" x14ac:dyDescent="0.25">
      <c r="A205" s="264"/>
      <c r="B205" s="264"/>
      <c r="C205" s="264"/>
      <c r="D205" s="264"/>
      <c r="E205" s="264"/>
      <c r="F205" s="264"/>
      <c r="G205" s="264"/>
      <c r="H205" s="264"/>
      <c r="I205" s="264"/>
      <c r="J205" s="264"/>
      <c r="K205" s="264"/>
      <c r="L205" s="264"/>
      <c r="M205" s="264"/>
      <c r="N205" s="264"/>
      <c r="O205" s="264"/>
      <c r="P205" s="264"/>
      <c r="Q205" s="264"/>
      <c r="R205" s="264"/>
      <c r="S205" s="264"/>
      <c r="T205" s="264"/>
    </row>
    <row r="206" spans="1:20" ht="15.75" customHeight="1" x14ac:dyDescent="0.25">
      <c r="A206" s="264"/>
      <c r="B206" s="264"/>
      <c r="C206" s="264"/>
      <c r="D206" s="264"/>
      <c r="E206" s="264"/>
      <c r="F206" s="264"/>
      <c r="G206" s="264"/>
      <c r="H206" s="264"/>
      <c r="I206" s="264"/>
      <c r="J206" s="264"/>
      <c r="K206" s="264"/>
      <c r="L206" s="264"/>
      <c r="M206" s="264"/>
      <c r="N206" s="264"/>
      <c r="O206" s="264"/>
      <c r="P206" s="264"/>
      <c r="Q206" s="264"/>
      <c r="R206" s="264"/>
      <c r="S206" s="264"/>
      <c r="T206" s="264"/>
    </row>
    <row r="207" spans="1:20" ht="15.75" customHeight="1" x14ac:dyDescent="0.25">
      <c r="A207" s="264"/>
      <c r="B207" s="264"/>
      <c r="C207" s="264"/>
      <c r="D207" s="264"/>
      <c r="E207" s="264"/>
      <c r="F207" s="264"/>
      <c r="G207" s="264"/>
      <c r="H207" s="264"/>
      <c r="I207" s="264"/>
      <c r="J207" s="264"/>
      <c r="K207" s="264"/>
      <c r="L207" s="264"/>
      <c r="M207" s="264"/>
      <c r="N207" s="264"/>
      <c r="O207" s="264"/>
      <c r="P207" s="264"/>
      <c r="Q207" s="264"/>
      <c r="R207" s="264"/>
      <c r="S207" s="264"/>
      <c r="T207" s="264"/>
    </row>
    <row r="208" spans="1:20" ht="15.75" customHeight="1" x14ac:dyDescent="0.25">
      <c r="A208" s="264"/>
      <c r="B208" s="264"/>
      <c r="C208" s="264"/>
      <c r="D208" s="264"/>
      <c r="E208" s="264"/>
      <c r="F208" s="264"/>
      <c r="G208" s="264"/>
      <c r="H208" s="264"/>
      <c r="I208" s="264"/>
      <c r="J208" s="264"/>
      <c r="K208" s="264"/>
      <c r="L208" s="264"/>
      <c r="M208" s="264"/>
      <c r="N208" s="264"/>
      <c r="O208" s="264"/>
      <c r="P208" s="264"/>
      <c r="Q208" s="264"/>
      <c r="R208" s="264"/>
      <c r="S208" s="264"/>
      <c r="T208" s="264"/>
    </row>
    <row r="209" spans="1:20" ht="15.75" customHeight="1" x14ac:dyDescent="0.25">
      <c r="A209" s="264"/>
      <c r="B209" s="264"/>
      <c r="C209" s="264"/>
      <c r="D209" s="264"/>
      <c r="E209" s="264"/>
      <c r="F209" s="264"/>
      <c r="G209" s="264"/>
      <c r="H209" s="264"/>
      <c r="I209" s="264"/>
      <c r="J209" s="264"/>
      <c r="K209" s="264"/>
      <c r="L209" s="264"/>
      <c r="M209" s="264"/>
      <c r="N209" s="264"/>
      <c r="O209" s="264"/>
      <c r="P209" s="264"/>
      <c r="Q209" s="264"/>
      <c r="R209" s="264"/>
      <c r="S209" s="264"/>
      <c r="T209" s="264"/>
    </row>
    <row r="210" spans="1:20" ht="15.75" customHeight="1" x14ac:dyDescent="0.25">
      <c r="A210" s="264"/>
      <c r="B210" s="264"/>
      <c r="C210" s="264"/>
      <c r="D210" s="264"/>
      <c r="E210" s="264"/>
      <c r="F210" s="264"/>
      <c r="G210" s="264"/>
      <c r="H210" s="264"/>
      <c r="I210" s="264"/>
      <c r="J210" s="264"/>
      <c r="K210" s="264"/>
      <c r="L210" s="264"/>
      <c r="M210" s="264"/>
      <c r="N210" s="264"/>
      <c r="O210" s="264"/>
      <c r="P210" s="264"/>
      <c r="Q210" s="264"/>
      <c r="R210" s="264"/>
      <c r="S210" s="264"/>
      <c r="T210" s="264"/>
    </row>
    <row r="211" spans="1:20" ht="15.75" customHeight="1" x14ac:dyDescent="0.25">
      <c r="A211" s="264"/>
      <c r="B211" s="264"/>
      <c r="C211" s="264"/>
      <c r="D211" s="264"/>
      <c r="E211" s="264"/>
      <c r="F211" s="264"/>
      <c r="G211" s="264"/>
      <c r="H211" s="264"/>
      <c r="I211" s="264"/>
      <c r="J211" s="264"/>
      <c r="K211" s="264"/>
      <c r="L211" s="264"/>
      <c r="M211" s="264"/>
      <c r="N211" s="264"/>
      <c r="O211" s="264"/>
      <c r="P211" s="264"/>
      <c r="Q211" s="264"/>
      <c r="R211" s="264"/>
      <c r="S211" s="264"/>
      <c r="T211" s="264"/>
    </row>
    <row r="212" spans="1:20" ht="15.75" customHeight="1" x14ac:dyDescent="0.25">
      <c r="A212" s="264"/>
      <c r="B212" s="264"/>
      <c r="C212" s="264"/>
      <c r="D212" s="264"/>
      <c r="E212" s="264"/>
      <c r="F212" s="264"/>
      <c r="G212" s="264"/>
      <c r="H212" s="264"/>
      <c r="I212" s="264"/>
      <c r="J212" s="264"/>
      <c r="K212" s="264"/>
      <c r="L212" s="264"/>
      <c r="M212" s="264"/>
      <c r="N212" s="264"/>
      <c r="O212" s="264"/>
      <c r="P212" s="264"/>
      <c r="Q212" s="264"/>
      <c r="R212" s="264"/>
      <c r="S212" s="264"/>
      <c r="T212" s="264"/>
    </row>
    <row r="213" spans="1:20" ht="15.75" customHeight="1" x14ac:dyDescent="0.25">
      <c r="A213" s="264"/>
      <c r="B213" s="264"/>
      <c r="C213" s="264"/>
      <c r="D213" s="264"/>
      <c r="E213" s="264"/>
      <c r="F213" s="264"/>
      <c r="G213" s="264"/>
      <c r="H213" s="264"/>
      <c r="I213" s="264"/>
      <c r="J213" s="264"/>
      <c r="K213" s="264"/>
      <c r="L213" s="264"/>
      <c r="M213" s="264"/>
      <c r="N213" s="264"/>
      <c r="O213" s="264"/>
      <c r="P213" s="264"/>
      <c r="Q213" s="264"/>
      <c r="R213" s="264"/>
      <c r="S213" s="264"/>
      <c r="T213" s="264"/>
    </row>
    <row r="214" spans="1:20" ht="15.75" customHeight="1" x14ac:dyDescent="0.25">
      <c r="A214" s="264"/>
      <c r="B214" s="264"/>
      <c r="C214" s="264"/>
      <c r="D214" s="264"/>
      <c r="E214" s="264"/>
      <c r="F214" s="264"/>
      <c r="G214" s="264"/>
      <c r="H214" s="264"/>
      <c r="I214" s="264"/>
      <c r="J214" s="264"/>
      <c r="K214" s="264"/>
      <c r="L214" s="264"/>
      <c r="M214" s="264"/>
      <c r="N214" s="264"/>
      <c r="O214" s="264"/>
      <c r="P214" s="264"/>
      <c r="Q214" s="264"/>
      <c r="R214" s="264"/>
      <c r="S214" s="264"/>
      <c r="T214" s="264"/>
    </row>
    <row r="215" spans="1:20" ht="15.75" customHeight="1" x14ac:dyDescent="0.25">
      <c r="A215" s="264"/>
      <c r="B215" s="264"/>
      <c r="C215" s="264"/>
      <c r="D215" s="264"/>
      <c r="E215" s="264"/>
      <c r="F215" s="264"/>
      <c r="G215" s="264"/>
      <c r="H215" s="264"/>
      <c r="I215" s="264"/>
      <c r="J215" s="264"/>
      <c r="K215" s="264"/>
      <c r="L215" s="264"/>
      <c r="M215" s="264"/>
      <c r="N215" s="264"/>
      <c r="O215" s="264"/>
      <c r="P215" s="264"/>
      <c r="Q215" s="264"/>
      <c r="R215" s="264"/>
      <c r="S215" s="264"/>
      <c r="T215" s="264"/>
    </row>
    <row r="216" spans="1:20" ht="15.75" customHeight="1" x14ac:dyDescent="0.25">
      <c r="A216" s="264"/>
      <c r="B216" s="264"/>
      <c r="C216" s="264"/>
      <c r="D216" s="264"/>
      <c r="E216" s="264"/>
      <c r="F216" s="264"/>
      <c r="G216" s="264"/>
      <c r="H216" s="264"/>
      <c r="I216" s="264"/>
      <c r="J216" s="264"/>
      <c r="K216" s="264"/>
      <c r="L216" s="264"/>
      <c r="M216" s="264"/>
      <c r="N216" s="264"/>
      <c r="O216" s="264"/>
      <c r="P216" s="264"/>
      <c r="Q216" s="264"/>
      <c r="R216" s="264"/>
      <c r="S216" s="264"/>
      <c r="T216" s="264"/>
    </row>
    <row r="217" spans="1:20" ht="15.75" customHeight="1" x14ac:dyDescent="0.25">
      <c r="A217" s="264"/>
      <c r="B217" s="264"/>
      <c r="C217" s="264"/>
      <c r="D217" s="264"/>
      <c r="E217" s="264"/>
      <c r="F217" s="264"/>
      <c r="G217" s="264"/>
      <c r="H217" s="264"/>
      <c r="I217" s="264"/>
      <c r="J217" s="264"/>
      <c r="K217" s="264"/>
      <c r="L217" s="264"/>
      <c r="M217" s="264"/>
      <c r="N217" s="264"/>
      <c r="O217" s="264"/>
      <c r="P217" s="264"/>
      <c r="Q217" s="264"/>
      <c r="R217" s="264"/>
      <c r="S217" s="264"/>
      <c r="T217" s="264"/>
    </row>
    <row r="218" spans="1:20" ht="15.75" customHeight="1" x14ac:dyDescent="0.25">
      <c r="A218" s="264"/>
      <c r="B218" s="264"/>
      <c r="C218" s="264"/>
      <c r="D218" s="264"/>
      <c r="E218" s="264"/>
      <c r="F218" s="264"/>
      <c r="G218" s="264"/>
      <c r="H218" s="264"/>
      <c r="I218" s="264"/>
      <c r="J218" s="264"/>
      <c r="K218" s="264"/>
      <c r="L218" s="264"/>
      <c r="M218" s="264"/>
      <c r="N218" s="264"/>
      <c r="O218" s="264"/>
      <c r="P218" s="264"/>
      <c r="Q218" s="264"/>
      <c r="R218" s="264"/>
      <c r="S218" s="264"/>
      <c r="T218" s="264"/>
    </row>
    <row r="219" spans="1:20" ht="15.75" customHeight="1" x14ac:dyDescent="0.25">
      <c r="A219" s="264"/>
      <c r="B219" s="264"/>
      <c r="C219" s="264"/>
      <c r="D219" s="264"/>
      <c r="E219" s="264"/>
      <c r="F219" s="264"/>
      <c r="G219" s="264"/>
      <c r="H219" s="264"/>
      <c r="I219" s="264"/>
      <c r="J219" s="264"/>
      <c r="K219" s="264"/>
      <c r="L219" s="264"/>
      <c r="M219" s="264"/>
      <c r="N219" s="264"/>
      <c r="O219" s="264"/>
      <c r="P219" s="264"/>
      <c r="Q219" s="264"/>
      <c r="R219" s="264"/>
      <c r="S219" s="264"/>
      <c r="T219" s="264"/>
    </row>
    <row r="220" spans="1:20" ht="15.75" customHeight="1" x14ac:dyDescent="0.25">
      <c r="A220" s="264"/>
      <c r="B220" s="264"/>
      <c r="C220" s="264"/>
      <c r="D220" s="264"/>
      <c r="E220" s="264"/>
      <c r="F220" s="264"/>
      <c r="G220" s="264"/>
      <c r="H220" s="264"/>
      <c r="I220" s="264"/>
      <c r="J220" s="264"/>
      <c r="K220" s="264"/>
      <c r="L220" s="264"/>
      <c r="M220" s="264"/>
      <c r="N220" s="264"/>
      <c r="O220" s="264"/>
      <c r="P220" s="264"/>
      <c r="Q220" s="264"/>
      <c r="R220" s="264"/>
      <c r="S220" s="264"/>
      <c r="T220" s="264"/>
    </row>
    <row r="221" spans="1:20" ht="15.75" customHeight="1" x14ac:dyDescent="0.25">
      <c r="A221" s="264"/>
      <c r="B221" s="264"/>
      <c r="C221" s="264"/>
      <c r="D221" s="264"/>
      <c r="E221" s="264"/>
      <c r="F221" s="264"/>
      <c r="G221" s="264"/>
      <c r="H221" s="264"/>
      <c r="I221" s="264"/>
      <c r="J221" s="264"/>
      <c r="K221" s="264"/>
      <c r="L221" s="264"/>
      <c r="M221" s="264"/>
      <c r="N221" s="264"/>
      <c r="O221" s="264"/>
      <c r="P221" s="264"/>
      <c r="Q221" s="264"/>
      <c r="R221" s="264"/>
      <c r="S221" s="264"/>
      <c r="T221" s="264"/>
    </row>
    <row r="222" spans="1:20" ht="15.75" customHeight="1" x14ac:dyDescent="0.25">
      <c r="A222" s="264"/>
      <c r="B222" s="264"/>
      <c r="C222" s="264"/>
      <c r="D222" s="264"/>
      <c r="E222" s="264"/>
      <c r="F222" s="264"/>
      <c r="G222" s="264"/>
      <c r="H222" s="264"/>
      <c r="I222" s="264"/>
      <c r="J222" s="264"/>
      <c r="K222" s="264"/>
      <c r="L222" s="264"/>
      <c r="M222" s="264"/>
      <c r="N222" s="264"/>
      <c r="O222" s="264"/>
      <c r="P222" s="264"/>
      <c r="Q222" s="264"/>
      <c r="R222" s="264"/>
      <c r="S222" s="264"/>
      <c r="T222" s="264"/>
    </row>
    <row r="223" spans="1:20" ht="15.75" customHeight="1" x14ac:dyDescent="0.25">
      <c r="A223" s="264"/>
      <c r="B223" s="264"/>
      <c r="C223" s="264"/>
      <c r="D223" s="264"/>
      <c r="E223" s="264"/>
      <c r="F223" s="264"/>
      <c r="G223" s="264"/>
      <c r="H223" s="264"/>
      <c r="I223" s="264"/>
      <c r="J223" s="264"/>
      <c r="K223" s="264"/>
      <c r="L223" s="264"/>
      <c r="M223" s="264"/>
      <c r="N223" s="264"/>
      <c r="O223" s="264"/>
      <c r="P223" s="264"/>
      <c r="Q223" s="264"/>
      <c r="R223" s="264"/>
      <c r="S223" s="264"/>
      <c r="T223" s="264"/>
    </row>
    <row r="224" spans="1:20" ht="15.75" customHeight="1" x14ac:dyDescent="0.25">
      <c r="A224" s="264"/>
      <c r="B224" s="264"/>
      <c r="C224" s="264"/>
      <c r="D224" s="264"/>
      <c r="E224" s="264"/>
      <c r="F224" s="264"/>
      <c r="G224" s="264"/>
      <c r="H224" s="264"/>
      <c r="I224" s="264"/>
      <c r="J224" s="264"/>
      <c r="K224" s="264"/>
      <c r="L224" s="264"/>
      <c r="M224" s="264"/>
      <c r="N224" s="264"/>
      <c r="O224" s="264"/>
      <c r="P224" s="264"/>
      <c r="Q224" s="264"/>
      <c r="R224" s="264"/>
      <c r="S224" s="264"/>
      <c r="T224" s="264"/>
    </row>
    <row r="225" spans="1:20" ht="15.75" customHeight="1" x14ac:dyDescent="0.25">
      <c r="A225" s="264"/>
      <c r="B225" s="264"/>
      <c r="C225" s="264"/>
      <c r="D225" s="264"/>
      <c r="E225" s="264"/>
      <c r="F225" s="264"/>
      <c r="G225" s="264"/>
      <c r="H225" s="264"/>
      <c r="I225" s="264"/>
      <c r="J225" s="264"/>
      <c r="K225" s="264"/>
      <c r="L225" s="264"/>
      <c r="M225" s="264"/>
      <c r="N225" s="264"/>
      <c r="O225" s="264"/>
      <c r="P225" s="264"/>
      <c r="Q225" s="264"/>
      <c r="R225" s="264"/>
      <c r="S225" s="264"/>
      <c r="T225" s="264"/>
    </row>
    <row r="226" spans="1:20" ht="15.75" customHeight="1" x14ac:dyDescent="0.25">
      <c r="A226" s="264"/>
      <c r="B226" s="264"/>
      <c r="C226" s="264"/>
      <c r="D226" s="264"/>
      <c r="E226" s="264"/>
      <c r="F226" s="264"/>
      <c r="G226" s="264"/>
      <c r="H226" s="264"/>
      <c r="I226" s="264"/>
      <c r="J226" s="264"/>
      <c r="K226" s="264"/>
      <c r="L226" s="264"/>
      <c r="M226" s="264"/>
      <c r="N226" s="264"/>
      <c r="O226" s="264"/>
      <c r="P226" s="264"/>
      <c r="Q226" s="264"/>
      <c r="R226" s="264"/>
      <c r="S226" s="264"/>
      <c r="T226" s="264"/>
    </row>
    <row r="227" spans="1:20" ht="15.75" customHeight="1" x14ac:dyDescent="0.25">
      <c r="A227" s="264"/>
      <c r="B227" s="264"/>
      <c r="C227" s="264"/>
      <c r="D227" s="264"/>
      <c r="E227" s="264"/>
      <c r="F227" s="264"/>
      <c r="G227" s="264"/>
      <c r="H227" s="264"/>
      <c r="I227" s="264"/>
      <c r="J227" s="264"/>
      <c r="K227" s="264"/>
      <c r="L227" s="264"/>
      <c r="M227" s="264"/>
      <c r="N227" s="264"/>
      <c r="O227" s="264"/>
      <c r="P227" s="264"/>
      <c r="Q227" s="264"/>
      <c r="R227" s="264"/>
      <c r="S227" s="264"/>
      <c r="T227" s="264"/>
    </row>
    <row r="228" spans="1:20" ht="15.75" customHeight="1" x14ac:dyDescent="0.25">
      <c r="A228" s="264"/>
      <c r="B228" s="264"/>
      <c r="C228" s="264"/>
      <c r="D228" s="264"/>
      <c r="E228" s="264"/>
      <c r="F228" s="264"/>
      <c r="G228" s="264"/>
      <c r="H228" s="264"/>
      <c r="I228" s="264"/>
      <c r="J228" s="264"/>
      <c r="K228" s="264"/>
      <c r="L228" s="264"/>
      <c r="M228" s="264"/>
      <c r="N228" s="264"/>
      <c r="O228" s="264"/>
      <c r="P228" s="264"/>
      <c r="Q228" s="264"/>
      <c r="R228" s="264"/>
      <c r="S228" s="264"/>
      <c r="T228" s="264"/>
    </row>
    <row r="229" spans="1:20" ht="15.75" customHeight="1" x14ac:dyDescent="0.25">
      <c r="A229" s="264"/>
      <c r="B229" s="264"/>
      <c r="C229" s="264"/>
      <c r="D229" s="264"/>
      <c r="E229" s="264"/>
      <c r="F229" s="264"/>
      <c r="G229" s="264"/>
      <c r="H229" s="264"/>
      <c r="I229" s="264"/>
      <c r="J229" s="264"/>
      <c r="K229" s="264"/>
      <c r="L229" s="264"/>
      <c r="M229" s="264"/>
      <c r="N229" s="264"/>
      <c r="O229" s="264"/>
      <c r="P229" s="264"/>
      <c r="Q229" s="264"/>
      <c r="R229" s="264"/>
      <c r="S229" s="264"/>
      <c r="T229" s="264"/>
    </row>
    <row r="230" spans="1:20" ht="15.75" customHeight="1" x14ac:dyDescent="0.25">
      <c r="A230" s="264"/>
      <c r="B230" s="264"/>
      <c r="C230" s="264"/>
      <c r="D230" s="264"/>
      <c r="E230" s="264"/>
      <c r="F230" s="264"/>
      <c r="G230" s="264"/>
      <c r="H230" s="264"/>
      <c r="I230" s="264"/>
      <c r="J230" s="264"/>
      <c r="K230" s="264"/>
      <c r="L230" s="264"/>
      <c r="M230" s="264"/>
      <c r="N230" s="264"/>
      <c r="O230" s="264"/>
      <c r="P230" s="264"/>
      <c r="Q230" s="264"/>
      <c r="R230" s="264"/>
      <c r="S230" s="264"/>
      <c r="T230" s="264"/>
    </row>
    <row r="231" spans="1:20" ht="15.75" customHeight="1" x14ac:dyDescent="0.25">
      <c r="A231" s="264"/>
      <c r="B231" s="264"/>
      <c r="C231" s="264"/>
      <c r="D231" s="264"/>
      <c r="E231" s="264"/>
      <c r="F231" s="264"/>
      <c r="G231" s="264"/>
      <c r="H231" s="264"/>
      <c r="I231" s="264"/>
      <c r="J231" s="264"/>
      <c r="K231" s="264"/>
      <c r="L231" s="264"/>
      <c r="M231" s="264"/>
      <c r="N231" s="264"/>
      <c r="O231" s="264"/>
      <c r="P231" s="264"/>
      <c r="Q231" s="264"/>
      <c r="R231" s="264"/>
      <c r="S231" s="264"/>
      <c r="T231" s="264"/>
    </row>
    <row r="232" spans="1:20" ht="15.75" customHeight="1" x14ac:dyDescent="0.25">
      <c r="A232" s="264"/>
      <c r="B232" s="264"/>
      <c r="C232" s="264"/>
      <c r="D232" s="264"/>
      <c r="E232" s="264"/>
      <c r="F232" s="264"/>
      <c r="G232" s="264"/>
      <c r="H232" s="264"/>
      <c r="I232" s="264"/>
      <c r="J232" s="264"/>
      <c r="K232" s="264"/>
      <c r="L232" s="264"/>
      <c r="M232" s="264"/>
      <c r="N232" s="264"/>
      <c r="O232" s="264"/>
      <c r="P232" s="264"/>
      <c r="Q232" s="264"/>
      <c r="R232" s="264"/>
      <c r="S232" s="264"/>
      <c r="T232" s="264"/>
    </row>
    <row r="233" spans="1:20" ht="15.75" customHeight="1" x14ac:dyDescent="0.25">
      <c r="A233" s="264"/>
      <c r="B233" s="264"/>
      <c r="C233" s="264"/>
      <c r="D233" s="264"/>
      <c r="E233" s="264"/>
      <c r="F233" s="264"/>
      <c r="G233" s="264"/>
      <c r="H233" s="264"/>
      <c r="I233" s="264"/>
      <c r="J233" s="264"/>
      <c r="K233" s="264"/>
      <c r="L233" s="264"/>
      <c r="M233" s="264"/>
      <c r="N233" s="264"/>
      <c r="O233" s="264"/>
      <c r="P233" s="264"/>
      <c r="Q233" s="264"/>
      <c r="R233" s="264"/>
      <c r="S233" s="264"/>
      <c r="T233" s="264"/>
    </row>
    <row r="234" spans="1:20" ht="15.75" customHeight="1" x14ac:dyDescent="0.25">
      <c r="A234" s="264"/>
      <c r="B234" s="264"/>
      <c r="C234" s="264"/>
      <c r="D234" s="264"/>
      <c r="E234" s="264"/>
      <c r="F234" s="264"/>
      <c r="G234" s="264"/>
      <c r="H234" s="264"/>
      <c r="I234" s="264"/>
      <c r="J234" s="264"/>
      <c r="K234" s="264"/>
      <c r="L234" s="264"/>
      <c r="M234" s="264"/>
      <c r="N234" s="264"/>
      <c r="O234" s="264"/>
      <c r="P234" s="264"/>
      <c r="Q234" s="264"/>
      <c r="R234" s="264"/>
      <c r="S234" s="264"/>
      <c r="T234" s="264"/>
    </row>
    <row r="235" spans="1:20" ht="15.75" customHeight="1" x14ac:dyDescent="0.25">
      <c r="A235" s="264"/>
      <c r="B235" s="264"/>
      <c r="C235" s="264"/>
      <c r="D235" s="264"/>
      <c r="E235" s="264"/>
      <c r="F235" s="264"/>
      <c r="G235" s="264"/>
      <c r="H235" s="264"/>
      <c r="I235" s="264"/>
      <c r="J235" s="264"/>
      <c r="K235" s="264"/>
      <c r="L235" s="264"/>
      <c r="M235" s="264"/>
      <c r="N235" s="264"/>
      <c r="O235" s="264"/>
      <c r="P235" s="264"/>
      <c r="Q235" s="264"/>
      <c r="R235" s="264"/>
      <c r="S235" s="264"/>
      <c r="T235" s="264"/>
    </row>
    <row r="236" spans="1:20" ht="15.75" customHeight="1" x14ac:dyDescent="0.25">
      <c r="A236" s="264"/>
      <c r="B236" s="264"/>
      <c r="C236" s="264"/>
      <c r="D236" s="264"/>
      <c r="E236" s="264"/>
      <c r="F236" s="264"/>
      <c r="G236" s="264"/>
      <c r="H236" s="264"/>
      <c r="I236" s="264"/>
      <c r="J236" s="264"/>
      <c r="K236" s="264"/>
      <c r="L236" s="264"/>
      <c r="M236" s="264"/>
      <c r="N236" s="264"/>
      <c r="O236" s="264"/>
      <c r="P236" s="264"/>
      <c r="Q236" s="264"/>
      <c r="R236" s="264"/>
      <c r="S236" s="264"/>
      <c r="T236" s="264"/>
    </row>
    <row r="237" spans="1:20" ht="15.75" customHeight="1" x14ac:dyDescent="0.25">
      <c r="A237" s="264"/>
      <c r="B237" s="264"/>
      <c r="C237" s="264"/>
      <c r="D237" s="264"/>
      <c r="E237" s="264"/>
      <c r="F237" s="264"/>
      <c r="G237" s="264"/>
      <c r="H237" s="264"/>
      <c r="I237" s="264"/>
      <c r="J237" s="264"/>
      <c r="K237" s="264"/>
      <c r="L237" s="264"/>
      <c r="M237" s="264"/>
      <c r="N237" s="264"/>
      <c r="O237" s="264"/>
      <c r="P237" s="264"/>
      <c r="Q237" s="264"/>
      <c r="R237" s="264"/>
      <c r="S237" s="264"/>
      <c r="T237" s="264"/>
    </row>
    <row r="238" spans="1:20" ht="15.75" customHeight="1" x14ac:dyDescent="0.25">
      <c r="A238" s="264"/>
      <c r="B238" s="264"/>
      <c r="C238" s="264"/>
      <c r="D238" s="264"/>
      <c r="E238" s="264"/>
      <c r="F238" s="264"/>
      <c r="G238" s="264"/>
      <c r="H238" s="264"/>
      <c r="I238" s="264"/>
      <c r="J238" s="264"/>
      <c r="K238" s="264"/>
      <c r="L238" s="264"/>
      <c r="M238" s="264"/>
      <c r="N238" s="264"/>
      <c r="O238" s="264"/>
      <c r="P238" s="264"/>
      <c r="Q238" s="264"/>
      <c r="R238" s="264"/>
      <c r="S238" s="264"/>
      <c r="T238" s="264"/>
    </row>
    <row r="239" spans="1:20" ht="15.75" customHeight="1" x14ac:dyDescent="0.25">
      <c r="A239" s="264"/>
      <c r="B239" s="264"/>
      <c r="C239" s="264"/>
      <c r="D239" s="264"/>
      <c r="E239" s="264"/>
      <c r="F239" s="264"/>
      <c r="G239" s="264"/>
      <c r="H239" s="264"/>
      <c r="I239" s="264"/>
      <c r="J239" s="264"/>
      <c r="K239" s="264"/>
      <c r="L239" s="264"/>
      <c r="M239" s="264"/>
      <c r="N239" s="264"/>
      <c r="O239" s="264"/>
      <c r="P239" s="264"/>
      <c r="Q239" s="264"/>
      <c r="R239" s="264"/>
      <c r="S239" s="264"/>
      <c r="T239" s="264"/>
    </row>
    <row r="240" spans="1:20" ht="15.75" customHeight="1" x14ac:dyDescent="0.25">
      <c r="A240" s="264"/>
      <c r="B240" s="264"/>
      <c r="C240" s="264"/>
      <c r="D240" s="264"/>
      <c r="E240" s="264"/>
      <c r="F240" s="264"/>
      <c r="G240" s="264"/>
      <c r="H240" s="264"/>
      <c r="I240" s="264"/>
      <c r="J240" s="264"/>
      <c r="K240" s="264"/>
      <c r="L240" s="264"/>
      <c r="M240" s="264"/>
      <c r="N240" s="264"/>
      <c r="O240" s="264"/>
      <c r="P240" s="264"/>
      <c r="Q240" s="264"/>
      <c r="R240" s="264"/>
      <c r="S240" s="264"/>
      <c r="T240" s="264"/>
    </row>
    <row r="241" spans="1:20" ht="15.75" customHeight="1" x14ac:dyDescent="0.25">
      <c r="A241" s="264"/>
      <c r="B241" s="264"/>
      <c r="C241" s="264"/>
      <c r="D241" s="264"/>
      <c r="E241" s="264"/>
      <c r="F241" s="264"/>
      <c r="G241" s="264"/>
      <c r="H241" s="264"/>
      <c r="I241" s="264"/>
      <c r="J241" s="264"/>
      <c r="K241" s="264"/>
      <c r="L241" s="264"/>
      <c r="M241" s="264"/>
      <c r="N241" s="264"/>
      <c r="O241" s="264"/>
      <c r="P241" s="264"/>
      <c r="Q241" s="264"/>
      <c r="R241" s="264"/>
      <c r="S241" s="264"/>
      <c r="T241" s="264"/>
    </row>
    <row r="242" spans="1:20" ht="15.75" customHeight="1" x14ac:dyDescent="0.25">
      <c r="A242" s="264"/>
      <c r="B242" s="264"/>
      <c r="C242" s="264"/>
      <c r="D242" s="264"/>
      <c r="E242" s="264"/>
      <c r="F242" s="264"/>
      <c r="G242" s="264"/>
      <c r="H242" s="264"/>
      <c r="I242" s="264"/>
      <c r="J242" s="264"/>
      <c r="K242" s="264"/>
      <c r="L242" s="264"/>
      <c r="M242" s="264"/>
      <c r="N242" s="264"/>
      <c r="O242" s="264"/>
      <c r="P242" s="264"/>
      <c r="Q242" s="264"/>
      <c r="R242" s="264"/>
      <c r="S242" s="264"/>
      <c r="T242" s="264"/>
    </row>
    <row r="243" spans="1:20" ht="15.75" customHeight="1" x14ac:dyDescent="0.25">
      <c r="A243" s="264"/>
      <c r="B243" s="264"/>
      <c r="C243" s="264"/>
      <c r="D243" s="264"/>
      <c r="E243" s="264"/>
      <c r="F243" s="264"/>
      <c r="G243" s="264"/>
      <c r="H243" s="264"/>
      <c r="I243" s="264"/>
      <c r="J243" s="264"/>
      <c r="K243" s="264"/>
      <c r="L243" s="264"/>
      <c r="M243" s="264"/>
      <c r="N243" s="264"/>
      <c r="O243" s="264"/>
      <c r="P243" s="264"/>
      <c r="Q243" s="264"/>
      <c r="R243" s="264"/>
      <c r="S243" s="264"/>
      <c r="T243" s="264"/>
    </row>
    <row r="244" spans="1:20" ht="15.75" customHeight="1" x14ac:dyDescent="0.25">
      <c r="A244" s="264"/>
      <c r="B244" s="264"/>
      <c r="C244" s="264"/>
      <c r="D244" s="264"/>
      <c r="E244" s="264"/>
      <c r="F244" s="264"/>
      <c r="G244" s="264"/>
      <c r="H244" s="264"/>
      <c r="I244" s="264"/>
      <c r="J244" s="264"/>
      <c r="K244" s="264"/>
      <c r="L244" s="264"/>
      <c r="M244" s="264"/>
      <c r="N244" s="264"/>
      <c r="O244" s="264"/>
      <c r="P244" s="264"/>
      <c r="Q244" s="264"/>
      <c r="R244" s="264"/>
      <c r="S244" s="264"/>
      <c r="T244" s="264"/>
    </row>
    <row r="245" spans="1:20" ht="15.75" customHeight="1" x14ac:dyDescent="0.25">
      <c r="A245" s="264"/>
      <c r="B245" s="264"/>
      <c r="C245" s="264"/>
      <c r="D245" s="264"/>
      <c r="E245" s="264"/>
      <c r="F245" s="264"/>
      <c r="G245" s="264"/>
      <c r="H245" s="264"/>
      <c r="I245" s="264"/>
      <c r="J245" s="264"/>
      <c r="K245" s="264"/>
      <c r="L245" s="264"/>
      <c r="M245" s="264"/>
      <c r="N245" s="264"/>
      <c r="O245" s="264"/>
      <c r="P245" s="264"/>
      <c r="Q245" s="264"/>
      <c r="R245" s="264"/>
      <c r="S245" s="264"/>
      <c r="T245" s="264"/>
    </row>
    <row r="246" spans="1:20" ht="15.75" customHeight="1" x14ac:dyDescent="0.25">
      <c r="A246" s="264"/>
      <c r="B246" s="264"/>
      <c r="C246" s="264"/>
      <c r="D246" s="264"/>
      <c r="E246" s="264"/>
      <c r="F246" s="264"/>
      <c r="G246" s="264"/>
      <c r="H246" s="264"/>
      <c r="I246" s="264"/>
      <c r="J246" s="264"/>
      <c r="K246" s="264"/>
      <c r="L246" s="264"/>
      <c r="M246" s="264"/>
      <c r="N246" s="264"/>
      <c r="O246" s="264"/>
      <c r="P246" s="264"/>
      <c r="Q246" s="264"/>
      <c r="R246" s="264"/>
      <c r="S246" s="264"/>
      <c r="T246" s="264"/>
    </row>
    <row r="247" spans="1:20" ht="15.75" customHeight="1" x14ac:dyDescent="0.25">
      <c r="A247" s="264"/>
      <c r="B247" s="264"/>
      <c r="C247" s="264"/>
      <c r="D247" s="264"/>
      <c r="E247" s="264"/>
      <c r="F247" s="264"/>
      <c r="G247" s="264"/>
      <c r="H247" s="264"/>
      <c r="I247" s="264"/>
      <c r="J247" s="264"/>
      <c r="K247" s="264"/>
      <c r="L247" s="264"/>
      <c r="M247" s="264"/>
      <c r="N247" s="264"/>
      <c r="O247" s="264"/>
      <c r="P247" s="264"/>
      <c r="Q247" s="264"/>
      <c r="R247" s="264"/>
      <c r="S247" s="264"/>
      <c r="T247" s="264"/>
    </row>
    <row r="248" spans="1:20" ht="15.75" customHeight="1" x14ac:dyDescent="0.25">
      <c r="A248" s="264"/>
      <c r="B248" s="264"/>
      <c r="C248" s="264"/>
      <c r="D248" s="264"/>
      <c r="E248" s="264"/>
      <c r="F248" s="264"/>
      <c r="G248" s="264"/>
      <c r="H248" s="264"/>
      <c r="I248" s="264"/>
      <c r="J248" s="264"/>
      <c r="K248" s="264"/>
      <c r="L248" s="264"/>
      <c r="M248" s="264"/>
      <c r="N248" s="264"/>
      <c r="O248" s="264"/>
      <c r="P248" s="264"/>
      <c r="Q248" s="264"/>
      <c r="R248" s="264"/>
      <c r="S248" s="264"/>
      <c r="T248" s="264"/>
    </row>
    <row r="249" spans="1:20" ht="15.75" customHeight="1" x14ac:dyDescent="0.25">
      <c r="A249" s="264"/>
      <c r="B249" s="264"/>
      <c r="C249" s="264"/>
      <c r="D249" s="264"/>
      <c r="E249" s="264"/>
      <c r="F249" s="264"/>
      <c r="G249" s="264"/>
      <c r="H249" s="264"/>
      <c r="I249" s="264"/>
      <c r="J249" s="264"/>
      <c r="K249" s="264"/>
      <c r="L249" s="264"/>
      <c r="M249" s="264"/>
      <c r="N249" s="264"/>
      <c r="O249" s="264"/>
      <c r="P249" s="264"/>
      <c r="Q249" s="264"/>
      <c r="R249" s="264"/>
      <c r="S249" s="264"/>
      <c r="T249" s="264"/>
    </row>
    <row r="250" spans="1:20" ht="15.75" customHeight="1" x14ac:dyDescent="0.25">
      <c r="A250" s="264"/>
      <c r="B250" s="264"/>
      <c r="C250" s="264"/>
      <c r="D250" s="264"/>
      <c r="E250" s="264"/>
      <c r="F250" s="264"/>
      <c r="G250" s="264"/>
      <c r="H250" s="264"/>
      <c r="I250" s="264"/>
      <c r="J250" s="264"/>
      <c r="K250" s="264"/>
      <c r="L250" s="264"/>
      <c r="M250" s="264"/>
      <c r="N250" s="264"/>
      <c r="O250" s="264"/>
      <c r="P250" s="264"/>
      <c r="Q250" s="264"/>
      <c r="R250" s="264"/>
      <c r="S250" s="264"/>
      <c r="T250" s="264"/>
    </row>
    <row r="251" spans="1:20" ht="15.75" customHeight="1" x14ac:dyDescent="0.25">
      <c r="A251" s="264"/>
      <c r="B251" s="264"/>
      <c r="C251" s="264"/>
      <c r="D251" s="264"/>
      <c r="E251" s="264"/>
      <c r="F251" s="264"/>
      <c r="G251" s="264"/>
      <c r="H251" s="264"/>
      <c r="I251" s="264"/>
      <c r="J251" s="264"/>
      <c r="K251" s="264"/>
      <c r="L251" s="264"/>
      <c r="M251" s="264"/>
      <c r="N251" s="264"/>
      <c r="O251" s="264"/>
      <c r="P251" s="264"/>
      <c r="Q251" s="264"/>
      <c r="R251" s="264"/>
      <c r="S251" s="264"/>
      <c r="T251" s="264"/>
    </row>
    <row r="252" spans="1:20" ht="15.75" customHeight="1" x14ac:dyDescent="0.25">
      <c r="A252" s="264"/>
      <c r="B252" s="264"/>
      <c r="C252" s="264"/>
      <c r="D252" s="264"/>
      <c r="E252" s="264"/>
      <c r="F252" s="264"/>
      <c r="G252" s="264"/>
      <c r="H252" s="264"/>
      <c r="I252" s="264"/>
      <c r="J252" s="264"/>
      <c r="K252" s="264"/>
      <c r="L252" s="264"/>
      <c r="M252" s="264"/>
      <c r="N252" s="264"/>
      <c r="O252" s="264"/>
      <c r="P252" s="264"/>
      <c r="Q252" s="264"/>
      <c r="R252" s="264"/>
      <c r="S252" s="264"/>
      <c r="T252" s="264"/>
    </row>
    <row r="253" spans="1:20" ht="15.75" customHeight="1" x14ac:dyDescent="0.25">
      <c r="A253" s="264"/>
      <c r="B253" s="264"/>
      <c r="C253" s="264"/>
      <c r="D253" s="264"/>
      <c r="E253" s="264"/>
      <c r="F253" s="264"/>
      <c r="G253" s="264"/>
      <c r="H253" s="264"/>
      <c r="I253" s="264"/>
      <c r="J253" s="264"/>
      <c r="K253" s="264"/>
      <c r="L253" s="264"/>
      <c r="M253" s="264"/>
      <c r="N253" s="264"/>
      <c r="O253" s="264"/>
      <c r="P253" s="264"/>
      <c r="Q253" s="264"/>
      <c r="R253" s="264"/>
      <c r="S253" s="264"/>
      <c r="T253" s="264"/>
    </row>
    <row r="254" spans="1:20" ht="15.75" customHeight="1" x14ac:dyDescent="0.25">
      <c r="A254" s="264"/>
      <c r="B254" s="264"/>
      <c r="C254" s="264"/>
      <c r="D254" s="264"/>
      <c r="E254" s="264"/>
      <c r="F254" s="264"/>
      <c r="G254" s="264"/>
      <c r="H254" s="264"/>
      <c r="I254" s="264"/>
      <c r="J254" s="264"/>
      <c r="K254" s="264"/>
      <c r="L254" s="264"/>
      <c r="M254" s="264"/>
      <c r="N254" s="264"/>
      <c r="O254" s="264"/>
      <c r="P254" s="264"/>
      <c r="Q254" s="264"/>
      <c r="R254" s="264"/>
      <c r="S254" s="264"/>
      <c r="T254" s="264"/>
    </row>
    <row r="255" spans="1:20" ht="15.75" customHeight="1" x14ac:dyDescent="0.25">
      <c r="A255" s="264"/>
      <c r="B255" s="264"/>
      <c r="C255" s="264"/>
      <c r="D255" s="264"/>
      <c r="E255" s="264"/>
      <c r="F255" s="264"/>
      <c r="G255" s="264"/>
      <c r="H255" s="264"/>
      <c r="I255" s="264"/>
      <c r="J255" s="264"/>
      <c r="K255" s="264"/>
      <c r="L255" s="264"/>
      <c r="M255" s="264"/>
      <c r="N255" s="264"/>
      <c r="O255" s="264"/>
      <c r="P255" s="264"/>
      <c r="Q255" s="264"/>
      <c r="R255" s="264"/>
      <c r="S255" s="264"/>
      <c r="T255" s="264"/>
    </row>
    <row r="256" spans="1:20" ht="15.75" customHeight="1" x14ac:dyDescent="0.25">
      <c r="A256" s="264"/>
      <c r="B256" s="264"/>
      <c r="C256" s="264"/>
      <c r="D256" s="264"/>
      <c r="E256" s="264"/>
      <c r="F256" s="264"/>
      <c r="G256" s="264"/>
      <c r="H256" s="264"/>
      <c r="I256" s="264"/>
      <c r="J256" s="264"/>
      <c r="K256" s="264"/>
      <c r="L256" s="264"/>
      <c r="M256" s="264"/>
      <c r="N256" s="264"/>
      <c r="O256" s="264"/>
      <c r="P256" s="264"/>
      <c r="Q256" s="264"/>
      <c r="R256" s="264"/>
      <c r="S256" s="264"/>
      <c r="T256" s="264"/>
    </row>
    <row r="257" spans="1:20" ht="15.75" customHeight="1" x14ac:dyDescent="0.25">
      <c r="A257" s="264"/>
      <c r="B257" s="264"/>
      <c r="C257" s="264"/>
      <c r="D257" s="264"/>
      <c r="E257" s="264"/>
      <c r="F257" s="264"/>
      <c r="G257" s="264"/>
      <c r="H257" s="264"/>
      <c r="I257" s="264"/>
      <c r="J257" s="264"/>
      <c r="K257" s="264"/>
      <c r="L257" s="264"/>
      <c r="M257" s="264"/>
      <c r="N257" s="264"/>
      <c r="O257" s="264"/>
      <c r="P257" s="264"/>
      <c r="Q257" s="264"/>
      <c r="R257" s="264"/>
      <c r="S257" s="264"/>
      <c r="T257" s="264"/>
    </row>
    <row r="258" spans="1:20" ht="15.75" customHeight="1" x14ac:dyDescent="0.25">
      <c r="A258" s="264"/>
      <c r="B258" s="264"/>
      <c r="C258" s="264"/>
      <c r="D258" s="264"/>
      <c r="E258" s="264"/>
      <c r="F258" s="264"/>
      <c r="G258" s="264"/>
      <c r="H258" s="264"/>
      <c r="I258" s="264"/>
      <c r="J258" s="264"/>
      <c r="K258" s="264"/>
      <c r="L258" s="264"/>
      <c r="M258" s="264"/>
      <c r="N258" s="264"/>
      <c r="O258" s="264"/>
      <c r="P258" s="264"/>
      <c r="Q258" s="264"/>
      <c r="R258" s="264"/>
      <c r="S258" s="264"/>
      <c r="T258" s="264"/>
    </row>
    <row r="259" spans="1:20" ht="15.75" customHeight="1" x14ac:dyDescent="0.25">
      <c r="A259" s="264"/>
      <c r="B259" s="264"/>
      <c r="C259" s="264"/>
      <c r="D259" s="264"/>
      <c r="E259" s="264"/>
      <c r="F259" s="264"/>
      <c r="G259" s="264"/>
      <c r="H259" s="264"/>
      <c r="I259" s="264"/>
      <c r="J259" s="264"/>
      <c r="K259" s="264"/>
      <c r="L259" s="264"/>
      <c r="M259" s="264"/>
      <c r="N259" s="264"/>
      <c r="O259" s="264"/>
      <c r="P259" s="264"/>
      <c r="Q259" s="264"/>
      <c r="R259" s="264"/>
      <c r="S259" s="264"/>
      <c r="T259" s="264"/>
    </row>
    <row r="260" spans="1:20" ht="15.75" customHeight="1" x14ac:dyDescent="0.25">
      <c r="A260" s="264"/>
      <c r="B260" s="264"/>
      <c r="C260" s="264"/>
      <c r="D260" s="264"/>
      <c r="E260" s="264"/>
      <c r="F260" s="264"/>
      <c r="G260" s="264"/>
      <c r="H260" s="264"/>
      <c r="I260" s="264"/>
      <c r="J260" s="264"/>
      <c r="K260" s="264"/>
      <c r="L260" s="264"/>
      <c r="M260" s="264"/>
      <c r="N260" s="264"/>
      <c r="O260" s="264"/>
      <c r="P260" s="264"/>
      <c r="Q260" s="264"/>
      <c r="R260" s="264"/>
      <c r="S260" s="264"/>
      <c r="T260" s="264"/>
    </row>
    <row r="261" spans="1:20" ht="15.75" customHeight="1" x14ac:dyDescent="0.25">
      <c r="A261" s="264"/>
      <c r="B261" s="264"/>
      <c r="C261" s="264"/>
      <c r="D261" s="264"/>
      <c r="E261" s="264"/>
      <c r="F261" s="264"/>
      <c r="G261" s="264"/>
      <c r="H261" s="264"/>
      <c r="I261" s="264"/>
      <c r="J261" s="264"/>
      <c r="K261" s="264"/>
      <c r="L261" s="264"/>
      <c r="M261" s="264"/>
      <c r="N261" s="264"/>
      <c r="O261" s="264"/>
      <c r="P261" s="264"/>
      <c r="Q261" s="264"/>
      <c r="R261" s="264"/>
      <c r="S261" s="264"/>
      <c r="T261" s="264"/>
    </row>
    <row r="262" spans="1:20" ht="15.75" customHeight="1" x14ac:dyDescent="0.25">
      <c r="A262" s="264"/>
      <c r="B262" s="264"/>
      <c r="C262" s="264"/>
      <c r="D262" s="264"/>
      <c r="E262" s="264"/>
      <c r="F262" s="264"/>
      <c r="G262" s="264"/>
      <c r="H262" s="264"/>
      <c r="I262" s="264"/>
      <c r="J262" s="264"/>
      <c r="K262" s="264"/>
      <c r="L262" s="264"/>
      <c r="M262" s="264"/>
      <c r="N262" s="264"/>
      <c r="O262" s="264"/>
      <c r="P262" s="264"/>
      <c r="Q262" s="264"/>
      <c r="R262" s="264"/>
      <c r="S262" s="264"/>
      <c r="T262" s="264"/>
    </row>
    <row r="263" spans="1:20" ht="15.75" customHeight="1" x14ac:dyDescent="0.25">
      <c r="A263" s="264"/>
      <c r="B263" s="264"/>
      <c r="C263" s="264"/>
      <c r="D263" s="264"/>
      <c r="E263" s="264"/>
      <c r="F263" s="264"/>
      <c r="G263" s="264"/>
      <c r="H263" s="264"/>
      <c r="I263" s="264"/>
      <c r="J263" s="264"/>
      <c r="K263" s="264"/>
      <c r="L263" s="264"/>
      <c r="M263" s="264"/>
      <c r="N263" s="264"/>
      <c r="O263" s="264"/>
      <c r="P263" s="264"/>
      <c r="Q263" s="264"/>
      <c r="R263" s="264"/>
      <c r="S263" s="264"/>
      <c r="T263" s="264"/>
    </row>
    <row r="264" spans="1:20" ht="15.75" customHeight="1" x14ac:dyDescent="0.25">
      <c r="A264" s="264"/>
      <c r="B264" s="264"/>
      <c r="C264" s="264"/>
      <c r="D264" s="264"/>
      <c r="E264" s="264"/>
      <c r="F264" s="264"/>
      <c r="G264" s="264"/>
      <c r="H264" s="264"/>
      <c r="I264" s="264"/>
      <c r="J264" s="264"/>
      <c r="K264" s="264"/>
      <c r="L264" s="264"/>
      <c r="M264" s="264"/>
      <c r="N264" s="264"/>
      <c r="O264" s="264"/>
      <c r="P264" s="264"/>
      <c r="Q264" s="264"/>
      <c r="R264" s="264"/>
      <c r="S264" s="264"/>
      <c r="T264" s="264"/>
    </row>
    <row r="265" spans="1:20" ht="15.75" customHeight="1" x14ac:dyDescent="0.25">
      <c r="A265" s="264"/>
      <c r="B265" s="264"/>
      <c r="C265" s="264"/>
      <c r="D265" s="264"/>
      <c r="E265" s="264"/>
      <c r="F265" s="264"/>
      <c r="G265" s="264"/>
      <c r="H265" s="264"/>
      <c r="I265" s="264"/>
      <c r="J265" s="264"/>
      <c r="K265" s="264"/>
      <c r="L265" s="264"/>
      <c r="M265" s="264"/>
      <c r="N265" s="264"/>
      <c r="O265" s="264"/>
      <c r="P265" s="264"/>
      <c r="Q265" s="264"/>
      <c r="R265" s="264"/>
      <c r="S265" s="264"/>
      <c r="T265" s="264"/>
    </row>
    <row r="266" spans="1:20" ht="15.75" customHeight="1" x14ac:dyDescent="0.25">
      <c r="A266" s="264"/>
      <c r="B266" s="264"/>
      <c r="C266" s="264"/>
      <c r="D266" s="264"/>
      <c r="E266" s="264"/>
      <c r="F266" s="264"/>
      <c r="G266" s="264"/>
      <c r="H266" s="264"/>
      <c r="I266" s="264"/>
      <c r="J266" s="264"/>
      <c r="K266" s="264"/>
      <c r="L266" s="264"/>
      <c r="M266" s="264"/>
      <c r="N266" s="264"/>
      <c r="O266" s="264"/>
      <c r="P266" s="264"/>
      <c r="Q266" s="264"/>
      <c r="R266" s="264"/>
      <c r="S266" s="264"/>
      <c r="T266" s="264"/>
    </row>
    <row r="267" spans="1:20" ht="15.75" customHeight="1" x14ac:dyDescent="0.25">
      <c r="A267" s="264"/>
      <c r="B267" s="264"/>
      <c r="C267" s="264"/>
      <c r="D267" s="264"/>
      <c r="E267" s="264"/>
      <c r="F267" s="264"/>
      <c r="G267" s="264"/>
      <c r="H267" s="264"/>
      <c r="I267" s="264"/>
      <c r="J267" s="264"/>
      <c r="K267" s="264"/>
      <c r="L267" s="264"/>
      <c r="M267" s="264"/>
      <c r="N267" s="264"/>
      <c r="O267" s="264"/>
      <c r="P267" s="264"/>
      <c r="Q267" s="264"/>
      <c r="R267" s="264"/>
      <c r="S267" s="264"/>
      <c r="T267" s="264"/>
    </row>
    <row r="268" spans="1:20" ht="15.75" customHeight="1" x14ac:dyDescent="0.25"/>
    <row r="269" spans="1:20" ht="15.75" customHeight="1" x14ac:dyDescent="0.25"/>
    <row r="270" spans="1:20" ht="15.75" customHeight="1" x14ac:dyDescent="0.25"/>
    <row r="271" spans="1:20" ht="15.75" customHeight="1" x14ac:dyDescent="0.25"/>
    <row r="272" spans="1:20"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2">
    <mergeCell ref="B61:B62"/>
    <mergeCell ref="B63:B65"/>
    <mergeCell ref="B50:B51"/>
    <mergeCell ref="B52:B53"/>
    <mergeCell ref="B54:B55"/>
    <mergeCell ref="B56:B58"/>
    <mergeCell ref="B59:B60"/>
    <mergeCell ref="B72:B74"/>
    <mergeCell ref="B75:B76"/>
    <mergeCell ref="B77:B78"/>
    <mergeCell ref="B79:B80"/>
    <mergeCell ref="B81:B82"/>
  </mergeCells>
  <pageMargins left="0.7" right="0.7" top="0.75" bottom="0.75" header="0" footer="0"/>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072D9FA273AAD42AC8F3FA46822451F" ma:contentTypeVersion="13" ma:contentTypeDescription="Crear nuevo documento." ma:contentTypeScope="" ma:versionID="a8077b156c0a4106f4c0697421a8a9a8">
  <xsd:schema xmlns:xsd="http://www.w3.org/2001/XMLSchema" xmlns:xs="http://www.w3.org/2001/XMLSchema" xmlns:p="http://schemas.microsoft.com/office/2006/metadata/properties" xmlns:ns2="e19c11e2-3247-48ba-8244-3e4b525fe557" xmlns:ns3="9c6eb922-95d4-4dea-9887-f226a4417297" targetNamespace="http://schemas.microsoft.com/office/2006/metadata/properties" ma:root="true" ma:fieldsID="02fa942db6f8264903b4ff8b2c790b3b" ns2:_="" ns3:_="">
    <xsd:import namespace="e19c11e2-3247-48ba-8244-3e4b525fe557"/>
    <xsd:import namespace="9c6eb922-95d4-4dea-9887-f226a441729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9c11e2-3247-48ba-8244-3e4b525fe5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96e2ec64-55ac-4054-8d2d-8a9b1409849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c6eb922-95d4-4dea-9887-f226a441729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47e470c-0ae6-4e7d-980f-d849830b2e61}" ma:internalName="TaxCatchAll" ma:showField="CatchAllData" ma:web="9c6eb922-95d4-4dea-9887-f226a44172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19c11e2-3247-48ba-8244-3e4b525fe557">
      <Terms xmlns="http://schemas.microsoft.com/office/infopath/2007/PartnerControls"/>
    </lcf76f155ced4ddcb4097134ff3c332f>
    <TaxCatchAll xmlns="9c6eb922-95d4-4dea-9887-f226a441729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825FC6-E6DD-4D66-B6DC-A96E99ADD5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9c11e2-3247-48ba-8244-3e4b525fe557"/>
    <ds:schemaRef ds:uri="9c6eb922-95d4-4dea-9887-f226a44172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BC6A98D-A88E-492C-B0EF-19FC542E2178}">
  <ds:schemaRefs>
    <ds:schemaRef ds:uri="http://schemas.microsoft.com/office/2006/metadata/properties"/>
    <ds:schemaRef ds:uri="http://schemas.microsoft.com/office/infopath/2007/PartnerControls"/>
    <ds:schemaRef ds:uri="e19c11e2-3247-48ba-8244-3e4b525fe557"/>
    <ds:schemaRef ds:uri="9c6eb922-95d4-4dea-9887-f226a4417297"/>
  </ds:schemaRefs>
</ds:datastoreItem>
</file>

<file path=customXml/itemProps3.xml><?xml version="1.0" encoding="utf-8"?>
<ds:datastoreItem xmlns:ds="http://schemas.openxmlformats.org/officeDocument/2006/customXml" ds:itemID="{D6213C93-1EC1-46F1-9CA4-C728FCC787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FORMULAS</vt:lpstr>
      <vt:lpstr>Instructivo</vt:lpstr>
      <vt:lpstr>Tabla probabilidad</vt:lpstr>
      <vt:lpstr>Riesgos gestión</vt:lpstr>
      <vt:lpstr>Tabla Impacto</vt:lpstr>
      <vt:lpstr>Tabla Valoración controles</vt:lpstr>
      <vt:lpstr>Opciones Tratamiento</vt:lpstr>
      <vt:lpstr>Hoja1</vt:lpstr>
      <vt:lpstr>CONTROLES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Julio Cesar Mancipe</dc:creator>
  <cp:keywords/>
  <dc:description/>
  <cp:lastModifiedBy>Diego Armando Gonzalez Quiroga</cp:lastModifiedBy>
  <cp:revision/>
  <dcterms:created xsi:type="dcterms:W3CDTF">2020-03-24T23:12:47Z</dcterms:created>
  <dcterms:modified xsi:type="dcterms:W3CDTF">2026-05-05T22:21:43Z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2025-07-04T15:55:16Z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1bae6726-25cf-4856-879f-ce477f121e59</vt:lpwstr>
  </property>
  <property fmtid="{D5CDD505-2E9C-101B-9397-08002B2CF9AE}" pid="7" name="MSIP_Label_defa4170-0d19-0005-0004-bc88714345d2_ActionId">
    <vt:lpwstr>1cd7b1f3-5af0-44e6-bf7c-158df856e2ba</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y fmtid="{D5CDD505-2E9C-101B-9397-08002B2CF9AE}" pid="10" name="ContentTypeId">
    <vt:lpwstr>0x0101002072D9FA273AAD42AC8F3FA46822451F</vt:lpwstr>
  </property>
  <property fmtid="{D5CDD505-2E9C-101B-9397-08002B2CF9AE}" pid="11" name="MediaServiceImageTags">
    <vt:lpwstr/>
  </property>
</Properties>
</file>