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uisa\Documents\Trabajos\CVP\PTEP\2024\Monitoreo 3er cuatrimestre PETP 2024\"/>
    </mc:Choice>
  </mc:AlternateContent>
  <xr:revisionPtr revIDLastSave="0" documentId="13_ncr:1_{4C0B5CD4-B82C-4118-9BF0-410A22DF35A5}" xr6:coauthVersionLast="47" xr6:coauthVersionMax="47" xr10:uidLastSave="{00000000-0000-0000-0000-000000000000}"/>
  <bookViews>
    <workbookView xWindow="-120" yWindow="-120" windowWidth="29040" windowHeight="15720" tabRatio="740" activeTab="1" xr2:uid="{39F1FA2B-A83B-49BA-8845-CCF42899A901}"/>
  </bookViews>
  <sheets>
    <sheet name="Instructivo" sheetId="13" r:id="rId1"/>
    <sheet name="Riesgos gestión" sheetId="12" r:id="rId2"/>
    <sheet name="Tabla probabilidad" sheetId="5" state="hidden" r:id="rId3"/>
    <sheet name="Tabla Impacto" sheetId="6" state="hidden" r:id="rId4"/>
    <sheet name="Tabla Valoración controles" sheetId="4" state="hidden" r:id="rId5"/>
    <sheet name="CONTROL DE CAMBIOS" sheetId="7" state="hidden" r:id="rId6"/>
    <sheet name="FORMULAS" sheetId="8" state="hidden" r:id="rId7"/>
    <sheet name="CONTROLES" sheetId="9" state="hidden" r:id="rId8"/>
    <sheet name="Opciones Tratamiento" sheetId="10" state="hidden" r:id="rId9"/>
    <sheet name="Hoja1" sheetId="11"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'Riesgos gestión'!$A$6:$DZ$190</definedName>
    <definedName name="Procedimiento">[1]BD!$A$86:$P$86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1" i="12" l="1"/>
  <c r="AT12" i="12"/>
  <c r="AT13" i="12"/>
  <c r="AT14" i="12"/>
  <c r="AT15" i="12"/>
  <c r="AT16" i="12"/>
  <c r="AT18" i="12"/>
  <c r="AT19" i="12"/>
  <c r="AT20" i="12"/>
  <c r="AT21" i="12"/>
  <c r="AT22" i="12"/>
  <c r="AT23" i="12"/>
  <c r="AT24" i="12"/>
  <c r="AT25" i="12"/>
  <c r="AT26" i="12"/>
  <c r="AT27" i="12"/>
  <c r="AT28" i="12"/>
  <c r="AT30" i="12"/>
  <c r="AT31" i="12"/>
  <c r="AT32" i="12"/>
  <c r="AT33" i="12"/>
  <c r="AT34" i="12"/>
  <c r="AT35" i="12"/>
  <c r="AT36" i="12"/>
  <c r="AT37" i="12"/>
  <c r="AT38" i="12"/>
  <c r="AT39" i="12"/>
  <c r="AT53" i="12"/>
  <c r="AT54" i="12"/>
  <c r="AT55" i="12"/>
  <c r="AT56" i="12"/>
  <c r="AT57" i="12"/>
  <c r="AT58" i="12"/>
  <c r="AT59" i="12"/>
  <c r="AT60" i="12"/>
  <c r="AT61" i="12"/>
  <c r="AT62" i="12"/>
  <c r="AT63" i="12"/>
  <c r="AT64" i="12"/>
  <c r="AT65" i="12"/>
  <c r="AT66" i="12"/>
  <c r="AT67" i="12"/>
  <c r="AT68" i="12"/>
  <c r="AT69" i="12"/>
  <c r="AT70" i="12"/>
  <c r="AT71" i="12"/>
  <c r="AT72" i="12"/>
  <c r="AT73" i="12"/>
  <c r="AT74" i="12"/>
  <c r="AT75" i="12"/>
  <c r="AT76" i="12"/>
  <c r="AT77" i="12"/>
  <c r="AT78" i="12"/>
  <c r="AT79" i="12"/>
  <c r="AT80" i="12"/>
  <c r="AT81" i="12"/>
  <c r="AT82" i="12"/>
  <c r="AT83" i="12"/>
  <c r="AT84" i="12"/>
  <c r="AT85" i="12"/>
  <c r="AT86" i="12"/>
  <c r="AT87" i="12"/>
  <c r="AT88" i="12"/>
  <c r="AT89" i="12"/>
  <c r="AT90" i="12"/>
  <c r="AT91" i="12"/>
  <c r="AT92" i="12"/>
  <c r="AT93" i="12"/>
  <c r="AT94" i="12"/>
  <c r="AT95" i="12"/>
  <c r="AT96" i="12"/>
  <c r="AT97" i="12"/>
  <c r="AT98" i="12"/>
  <c r="AT99" i="12"/>
  <c r="AT100" i="12"/>
  <c r="AT101" i="12"/>
  <c r="AT102" i="12"/>
  <c r="AT103" i="12"/>
  <c r="AT104" i="12"/>
  <c r="AT105" i="12"/>
  <c r="AT106" i="12"/>
  <c r="AT107" i="12"/>
  <c r="AT108" i="12"/>
  <c r="AT109" i="12"/>
  <c r="AT110" i="12"/>
  <c r="AT111" i="12"/>
  <c r="AT112" i="12"/>
  <c r="AT113" i="12"/>
  <c r="AT114" i="12"/>
  <c r="AT115" i="12"/>
  <c r="AT116" i="12"/>
  <c r="AT117" i="12"/>
  <c r="AT118" i="12"/>
  <c r="AT119" i="12"/>
  <c r="AT120" i="12"/>
  <c r="AT121" i="12"/>
  <c r="AT122" i="12"/>
  <c r="AT123" i="12"/>
  <c r="AT124" i="12"/>
  <c r="AT125" i="12"/>
  <c r="AT126" i="12"/>
  <c r="AT127" i="12"/>
  <c r="AT128" i="12"/>
  <c r="AT129" i="12"/>
  <c r="AT130" i="12"/>
  <c r="AT131" i="12"/>
  <c r="AT132" i="12"/>
  <c r="AT133" i="12"/>
  <c r="AT134" i="12"/>
  <c r="AT135" i="12"/>
  <c r="AT136" i="12"/>
  <c r="AT137" i="12"/>
  <c r="AT138" i="12"/>
  <c r="AT139" i="12"/>
  <c r="AT140" i="12"/>
  <c r="AT141" i="12"/>
  <c r="AT142" i="12"/>
  <c r="AT143" i="12"/>
  <c r="AT144" i="12"/>
  <c r="AT145" i="12"/>
  <c r="AT146" i="12"/>
  <c r="AT147" i="12"/>
  <c r="AT148" i="12"/>
  <c r="AT149" i="12"/>
  <c r="AT150" i="12"/>
  <c r="AT151" i="12"/>
  <c r="AT152" i="12"/>
  <c r="AT153" i="12"/>
  <c r="AT154" i="12"/>
  <c r="AT155" i="12"/>
  <c r="AT156" i="12"/>
  <c r="AT157" i="12"/>
  <c r="AT158" i="12"/>
  <c r="AT159" i="12"/>
  <c r="AT160" i="12"/>
  <c r="AT161" i="12"/>
  <c r="AT162" i="12"/>
  <c r="AT163" i="12"/>
  <c r="AT164" i="12"/>
  <c r="AT165" i="12"/>
  <c r="AT166" i="12"/>
  <c r="AT167" i="12"/>
  <c r="AT168" i="12"/>
  <c r="AT169" i="12"/>
  <c r="AT170" i="12"/>
  <c r="AT171" i="12"/>
  <c r="AT172" i="12"/>
  <c r="AT173" i="12"/>
  <c r="AT174" i="12"/>
  <c r="AT175" i="12"/>
  <c r="AT176" i="12"/>
  <c r="AT177" i="12"/>
  <c r="AT178" i="12"/>
  <c r="AT179" i="12"/>
  <c r="AT180" i="12"/>
  <c r="AT181" i="12"/>
  <c r="AT182" i="12"/>
  <c r="AT183" i="12"/>
  <c r="AT184" i="12"/>
  <c r="AT185" i="12"/>
  <c r="AT10" i="12"/>
  <c r="AR10" i="12" a="1"/>
  <c r="AR10" i="12" s="1"/>
  <c r="AS10" i="12" s="1"/>
  <c r="AR18" i="12" a="1"/>
  <c r="AR18" i="12" s="1"/>
  <c r="AS18" i="12" s="1"/>
  <c r="AR19" i="12" a="1"/>
  <c r="AR19" i="12"/>
  <c r="AS19" i="12" s="1"/>
  <c r="AR20" i="12" a="1"/>
  <c r="AR20" i="12" s="1"/>
  <c r="AS20" i="12" s="1"/>
  <c r="AR21" i="12" a="1"/>
  <c r="AR21" i="12" s="1"/>
  <c r="AS21" i="12" s="1"/>
  <c r="AR22" i="12" a="1"/>
  <c r="AR22" i="12" s="1"/>
  <c r="AS22" i="12" s="1"/>
  <c r="AR23" i="12" a="1"/>
  <c r="AR23" i="12"/>
  <c r="AS23" i="12" s="1"/>
  <c r="AR24" i="12" a="1"/>
  <c r="AR24" i="12"/>
  <c r="AS24" i="12"/>
  <c r="AR25" i="12" a="1"/>
  <c r="AR25" i="12" s="1"/>
  <c r="AS25" i="12" s="1"/>
  <c r="AR26" i="12" a="1"/>
  <c r="AR26" i="12" s="1"/>
  <c r="AS26" i="12" s="1"/>
  <c r="AR27" i="12" a="1"/>
  <c r="AR27" i="12"/>
  <c r="AS27" i="12" s="1"/>
  <c r="AR28" i="12" a="1"/>
  <c r="AR28" i="12" s="1"/>
  <c r="AS28" i="12" s="1"/>
  <c r="AR30" i="12" a="1"/>
  <c r="AR30" i="12" s="1"/>
  <c r="AS30" i="12" s="1"/>
  <c r="AR31" i="12" a="1"/>
  <c r="AR31" i="12"/>
  <c r="AS31" i="12" s="1"/>
  <c r="AR32" i="12" a="1"/>
  <c r="AR32" i="12" s="1"/>
  <c r="AS32" i="12" s="1"/>
  <c r="AR33" i="12" a="1"/>
  <c r="AR33" i="12"/>
  <c r="AS33" i="12" s="1"/>
  <c r="AR34" i="12" a="1"/>
  <c r="AR34" i="12" s="1"/>
  <c r="AS34" i="12" s="1"/>
  <c r="AR35" i="12" a="1"/>
  <c r="AR35" i="12"/>
  <c r="AS35" i="12" s="1"/>
  <c r="AR36" i="12" a="1"/>
  <c r="AR36" i="12" s="1"/>
  <c r="AS36" i="12" s="1"/>
  <c r="AR37" i="12" a="1"/>
  <c r="AR37" i="12" s="1"/>
  <c r="AS37" i="12" s="1"/>
  <c r="AR38" i="12" a="1"/>
  <c r="AR38" i="12" s="1"/>
  <c r="AS38" i="12" s="1"/>
  <c r="AR39" i="12" a="1"/>
  <c r="AR39" i="12"/>
  <c r="AS39" i="12"/>
  <c r="AR40" i="12" a="1"/>
  <c r="AR40" i="12" s="1"/>
  <c r="AR41" i="12" a="1"/>
  <c r="AR41" i="12" s="1"/>
  <c r="AS41" i="12" s="1"/>
  <c r="AT41" i="12" s="1"/>
  <c r="AR42" i="12" a="1"/>
  <c r="AR42" i="12" s="1"/>
  <c r="AS42" i="12" s="1"/>
  <c r="AT42" i="12" s="1"/>
  <c r="AR43" i="12" a="1"/>
  <c r="AR43" i="12"/>
  <c r="AR44" i="12" a="1"/>
  <c r="AR44" i="12" s="1"/>
  <c r="AR45" i="12" a="1"/>
  <c r="AR45" i="12" s="1"/>
  <c r="AR46" i="12" a="1"/>
  <c r="AR46" i="12" s="1"/>
  <c r="AR47" i="12" a="1"/>
  <c r="AR47" i="12" s="1"/>
  <c r="AR48" i="12" a="1"/>
  <c r="AR48" i="12" s="1"/>
  <c r="AR49" i="12" a="1"/>
  <c r="AR49" i="12" s="1"/>
  <c r="AR50" i="12" a="1"/>
  <c r="AR50" i="12"/>
  <c r="AR51" i="12" a="1"/>
  <c r="AR51" i="12" s="1"/>
  <c r="AR52" i="12" a="1"/>
  <c r="AR52" i="12" s="1"/>
  <c r="AR53" i="12" a="1"/>
  <c r="AR53" i="12" s="1"/>
  <c r="AS53" i="12" s="1"/>
  <c r="AR54" i="12" a="1"/>
  <c r="AR54" i="12" s="1"/>
  <c r="AS54" i="12" s="1"/>
  <c r="AR55" i="12" a="1"/>
  <c r="AR55" i="12"/>
  <c r="AS55" i="12"/>
  <c r="AR56" i="12" a="1"/>
  <c r="AR56" i="12" s="1"/>
  <c r="AS56" i="12" s="1"/>
  <c r="AR57" i="12" a="1"/>
  <c r="AR57" i="12"/>
  <c r="AS57" i="12" s="1"/>
  <c r="AR58" i="12" a="1"/>
  <c r="AR58" i="12"/>
  <c r="AS58" i="12" s="1"/>
  <c r="AR59" i="12" a="1"/>
  <c r="AR59" i="12"/>
  <c r="AS59" i="12" s="1"/>
  <c r="AR60" i="12" a="1"/>
  <c r="AR60" i="12" s="1"/>
  <c r="AS60" i="12" s="1"/>
  <c r="AR61" i="12" a="1"/>
  <c r="AR61" i="12" s="1"/>
  <c r="AS61" i="12" s="1"/>
  <c r="AR62" i="12" a="1"/>
  <c r="AR62" i="12" s="1"/>
  <c r="AS62" i="12" s="1"/>
  <c r="AR63" i="12" a="1"/>
  <c r="AR63" i="12"/>
  <c r="AS63" i="12"/>
  <c r="AR64" i="12" a="1"/>
  <c r="AR64" i="12" s="1"/>
  <c r="AS64" i="12" s="1"/>
  <c r="AR65" i="12" a="1"/>
  <c r="AR65" i="12"/>
  <c r="AS65" i="12" s="1"/>
  <c r="AR66" i="12" a="1"/>
  <c r="AR66" i="12"/>
  <c r="AS66" i="12" s="1"/>
  <c r="AR67" i="12" a="1"/>
  <c r="AR67" i="12"/>
  <c r="AS67" i="12" s="1"/>
  <c r="AR68" i="12" a="1"/>
  <c r="AR68" i="12" s="1"/>
  <c r="AS68" i="12" s="1"/>
  <c r="AR69" i="12" a="1"/>
  <c r="AR69" i="12" s="1"/>
  <c r="AS69" i="12" s="1"/>
  <c r="AR70" i="12" a="1"/>
  <c r="AR70" i="12" s="1"/>
  <c r="AS70" i="12" s="1"/>
  <c r="AR71" i="12" a="1"/>
  <c r="AR71" i="12"/>
  <c r="AS71" i="12"/>
  <c r="AR72" i="12" a="1"/>
  <c r="AR72" i="12" s="1"/>
  <c r="AS72" i="12" s="1"/>
  <c r="AR73" i="12" a="1"/>
  <c r="AR73" i="12"/>
  <c r="AS73" i="12" s="1"/>
  <c r="AR74" i="12" a="1"/>
  <c r="AR74" i="12"/>
  <c r="AS74" i="12" s="1"/>
  <c r="AR75" i="12" a="1"/>
  <c r="AR75" i="12"/>
  <c r="AS75" i="12" s="1"/>
  <c r="AR76" i="12" a="1"/>
  <c r="AR76" i="12" s="1"/>
  <c r="AS76" i="12" s="1"/>
  <c r="AR77" i="12" a="1"/>
  <c r="AR77" i="12" s="1"/>
  <c r="AS77" i="12" s="1"/>
  <c r="AR78" i="12" a="1"/>
  <c r="AR78" i="12" s="1"/>
  <c r="AS78" i="12" s="1"/>
  <c r="AR79" i="12" a="1"/>
  <c r="AR79" i="12"/>
  <c r="AS79" i="12"/>
  <c r="AR80" i="12" a="1"/>
  <c r="AR80" i="12" s="1"/>
  <c r="AS80" i="12" s="1"/>
  <c r="AR81" i="12" a="1"/>
  <c r="AR81" i="12"/>
  <c r="AS81" i="12" s="1"/>
  <c r="AR82" i="12" a="1"/>
  <c r="AR82" i="12"/>
  <c r="AS82" i="12" s="1"/>
  <c r="AR83" i="12" a="1"/>
  <c r="AR83" i="12"/>
  <c r="AS83" i="12" s="1"/>
  <c r="AR84" i="12" a="1"/>
  <c r="AR84" i="12" s="1"/>
  <c r="AS84" i="12" s="1"/>
  <c r="AR85" i="12" a="1"/>
  <c r="AR85" i="12" s="1"/>
  <c r="AS85" i="12" s="1"/>
  <c r="AR86" i="12" a="1"/>
  <c r="AR86" i="12" s="1"/>
  <c r="AS86" i="12" s="1"/>
  <c r="AR87" i="12" a="1"/>
  <c r="AR87" i="12"/>
  <c r="AS87" i="12"/>
  <c r="AR88" i="12" a="1"/>
  <c r="AR88" i="12" s="1"/>
  <c r="AS88" i="12" s="1"/>
  <c r="AR89" i="12" a="1"/>
  <c r="AR89" i="12"/>
  <c r="AS89" i="12" s="1"/>
  <c r="AR90" i="12" a="1"/>
  <c r="AR90" i="12"/>
  <c r="AS90" i="12" s="1"/>
  <c r="AR91" i="12" a="1"/>
  <c r="AR91" i="12"/>
  <c r="AS91" i="12" s="1"/>
  <c r="AR92" i="12" a="1"/>
  <c r="AR92" i="12" s="1"/>
  <c r="AS92" i="12" s="1"/>
  <c r="AR93" i="12" a="1"/>
  <c r="AR93" i="12" s="1"/>
  <c r="AS93" i="12" s="1"/>
  <c r="AR94" i="12" a="1"/>
  <c r="AR94" i="12" s="1"/>
  <c r="AS94" i="12" s="1"/>
  <c r="AR95" i="12" a="1"/>
  <c r="AR95" i="12"/>
  <c r="AS95" i="12"/>
  <c r="AR96" i="12" a="1"/>
  <c r="AR96" i="12" s="1"/>
  <c r="AS96" i="12" s="1"/>
  <c r="AR97" i="12" a="1"/>
  <c r="AR97" i="12"/>
  <c r="AS97" i="12" s="1"/>
  <c r="AR98" i="12" a="1"/>
  <c r="AR98" i="12"/>
  <c r="AS98" i="12" s="1"/>
  <c r="AR99" i="12" a="1"/>
  <c r="AR99" i="12"/>
  <c r="AS99" i="12" s="1"/>
  <c r="AR100" i="12" a="1"/>
  <c r="AR100" i="12" s="1"/>
  <c r="AS100" i="12" s="1"/>
  <c r="AR101" i="12" a="1"/>
  <c r="AR101" i="12" s="1"/>
  <c r="AS101" i="12" s="1"/>
  <c r="AR102" i="12" a="1"/>
  <c r="AR102" i="12" s="1"/>
  <c r="AS102" i="12" s="1"/>
  <c r="AR103" i="12" a="1"/>
  <c r="AR103" i="12"/>
  <c r="AS103" i="12"/>
  <c r="AR104" i="12" a="1"/>
  <c r="AR104" i="12" s="1"/>
  <c r="AS104" i="12" s="1"/>
  <c r="AR105" i="12" a="1"/>
  <c r="AR105" i="12"/>
  <c r="AS105" i="12" s="1"/>
  <c r="AR106" i="12" a="1"/>
  <c r="AR106" i="12"/>
  <c r="AS106" i="12" s="1"/>
  <c r="AR107" i="12" a="1"/>
  <c r="AR107" i="12"/>
  <c r="AS107" i="12" s="1"/>
  <c r="AR108" i="12" a="1"/>
  <c r="AR108" i="12" s="1"/>
  <c r="AS108" i="12" s="1"/>
  <c r="AR109" i="12" a="1"/>
  <c r="AR109" i="12" s="1"/>
  <c r="AS109" i="12" s="1"/>
  <c r="AR110" i="12" a="1"/>
  <c r="AR110" i="12" s="1"/>
  <c r="AS110" i="12" s="1"/>
  <c r="AR111" i="12" a="1"/>
  <c r="AR111" i="12"/>
  <c r="AS111" i="12"/>
  <c r="AR112" i="12" a="1"/>
  <c r="AR112" i="12" s="1"/>
  <c r="AS112" i="12" s="1"/>
  <c r="AR113" i="12" a="1"/>
  <c r="AR113" i="12"/>
  <c r="AS113" i="12" s="1"/>
  <c r="AR114" i="12" a="1"/>
  <c r="AR114" i="12"/>
  <c r="AS114" i="12" s="1"/>
  <c r="AR115" i="12" a="1"/>
  <c r="AR115" i="12"/>
  <c r="AS115" i="12" s="1"/>
  <c r="AR116" i="12" a="1"/>
  <c r="AR116" i="12" s="1"/>
  <c r="AS116" i="12" s="1"/>
  <c r="AR117" i="12" a="1"/>
  <c r="AR117" i="12" s="1"/>
  <c r="AS117" i="12" s="1"/>
  <c r="AR118" i="12" a="1"/>
  <c r="AR118" i="12" s="1"/>
  <c r="AS118" i="12" s="1"/>
  <c r="AR119" i="12" a="1"/>
  <c r="AR119" i="12"/>
  <c r="AS119" i="12"/>
  <c r="AR120" i="12" a="1"/>
  <c r="AR120" i="12" s="1"/>
  <c r="AS120" i="12" s="1"/>
  <c r="AR121" i="12" a="1"/>
  <c r="AR121" i="12"/>
  <c r="AS121" i="12" s="1"/>
  <c r="AR122" i="12" a="1"/>
  <c r="AR122" i="12"/>
  <c r="AS122" i="12" s="1"/>
  <c r="AR123" i="12" a="1"/>
  <c r="AR123" i="12"/>
  <c r="AS123" i="12" s="1"/>
  <c r="AR124" i="12" a="1"/>
  <c r="AR124" i="12" s="1"/>
  <c r="AS124" i="12" s="1"/>
  <c r="AR125" i="12" a="1"/>
  <c r="AR125" i="12" s="1"/>
  <c r="AS125" i="12" s="1"/>
  <c r="AR126" i="12" a="1"/>
  <c r="AR126" i="12" s="1"/>
  <c r="AS126" i="12" s="1"/>
  <c r="AR127" i="12" a="1"/>
  <c r="AR127" i="12"/>
  <c r="AS127" i="12"/>
  <c r="AR128" i="12" a="1"/>
  <c r="AR128" i="12" s="1"/>
  <c r="AS128" i="12" s="1"/>
  <c r="AR129" i="12" a="1"/>
  <c r="AR129" i="12"/>
  <c r="AS129" i="12" s="1"/>
  <c r="AR130" i="12" a="1"/>
  <c r="AR130" i="12"/>
  <c r="AS130" i="12" s="1"/>
  <c r="AR131" i="12" a="1"/>
  <c r="AR131" i="12"/>
  <c r="AS131" i="12" s="1"/>
  <c r="AR132" i="12" a="1"/>
  <c r="AR132" i="12" s="1"/>
  <c r="AS132" i="12" s="1"/>
  <c r="AR133" i="12" a="1"/>
  <c r="AR133" i="12" s="1"/>
  <c r="AS133" i="12" s="1"/>
  <c r="AR134" i="12" a="1"/>
  <c r="AR134" i="12" s="1"/>
  <c r="AS134" i="12" s="1"/>
  <c r="AR135" i="12" a="1"/>
  <c r="AR135" i="12"/>
  <c r="AS135" i="12"/>
  <c r="AR136" i="12" a="1"/>
  <c r="AR136" i="12" s="1"/>
  <c r="AS136" i="12" s="1"/>
  <c r="AR137" i="12" a="1"/>
  <c r="AR137" i="12"/>
  <c r="AS137" i="12" s="1"/>
  <c r="AR138" i="12" a="1"/>
  <c r="AR138" i="12"/>
  <c r="AS138" i="12" s="1"/>
  <c r="AR139" i="12" a="1"/>
  <c r="AR139" i="12"/>
  <c r="AS139" i="12" s="1"/>
  <c r="AR140" i="12" a="1"/>
  <c r="AR140" i="12" s="1"/>
  <c r="AS140" i="12" s="1"/>
  <c r="AR141" i="12" a="1"/>
  <c r="AR141" i="12" s="1"/>
  <c r="AS141" i="12" s="1"/>
  <c r="AR142" i="12" a="1"/>
  <c r="AR142" i="12" s="1"/>
  <c r="AS142" i="12" s="1"/>
  <c r="AR143" i="12" a="1"/>
  <c r="AR143" i="12"/>
  <c r="AS143" i="12"/>
  <c r="AR144" i="12" a="1"/>
  <c r="AR144" i="12" s="1"/>
  <c r="AS144" i="12" s="1"/>
  <c r="AR145" i="12" a="1"/>
  <c r="AR145" i="12" s="1"/>
  <c r="AS145" i="12" s="1"/>
  <c r="AR146" i="12" a="1"/>
  <c r="AR146" i="12"/>
  <c r="AS146" i="12" s="1"/>
  <c r="AR147" i="12" a="1"/>
  <c r="AR147" i="12"/>
  <c r="AS147" i="12" s="1"/>
  <c r="AR148" i="12" a="1"/>
  <c r="AR148" i="12" s="1"/>
  <c r="AS148" i="12" s="1"/>
  <c r="AR149" i="12" a="1"/>
  <c r="AR149" i="12" s="1"/>
  <c r="AS149" i="12" s="1"/>
  <c r="AR150" i="12" a="1"/>
  <c r="AR150" i="12" s="1"/>
  <c r="AS150" i="12" s="1"/>
  <c r="AR151" i="12" a="1"/>
  <c r="AR151" i="12"/>
  <c r="AS151" i="12"/>
  <c r="AR152" i="12" a="1"/>
  <c r="AR152" i="12" s="1"/>
  <c r="AS152" i="12" s="1"/>
  <c r="AR153" i="12" a="1"/>
  <c r="AR153" i="12" s="1"/>
  <c r="AS153" i="12" s="1"/>
  <c r="AR154" i="12" a="1"/>
  <c r="AR154" i="12"/>
  <c r="AS154" i="12" s="1"/>
  <c r="AR155" i="12" a="1"/>
  <c r="AR155" i="12"/>
  <c r="AS155" i="12" s="1"/>
  <c r="AR156" i="12" a="1"/>
  <c r="AR156" i="12" s="1"/>
  <c r="AS156" i="12" s="1"/>
  <c r="AR157" i="12" a="1"/>
  <c r="AR157" i="12" s="1"/>
  <c r="AS157" i="12" s="1"/>
  <c r="AR158" i="12" a="1"/>
  <c r="AR158" i="12" s="1"/>
  <c r="AS158" i="12" s="1"/>
  <c r="AR159" i="12" a="1"/>
  <c r="AR159" i="12"/>
  <c r="AS159" i="12"/>
  <c r="AR160" i="12" a="1"/>
  <c r="AR160" i="12" s="1"/>
  <c r="AS160" i="12" s="1"/>
  <c r="AR161" i="12" a="1"/>
  <c r="AR161" i="12"/>
  <c r="AS161" i="12" s="1"/>
  <c r="AR162" i="12" a="1"/>
  <c r="AR162" i="12"/>
  <c r="AS162" i="12" s="1"/>
  <c r="AR163" i="12" a="1"/>
  <c r="AR163" i="12"/>
  <c r="AS163" i="12" s="1"/>
  <c r="AR164" i="12" a="1"/>
  <c r="AR164" i="12" s="1"/>
  <c r="AS164" i="12" s="1"/>
  <c r="AR165" i="12" a="1"/>
  <c r="AR165" i="12" s="1"/>
  <c r="AS165" i="12" s="1"/>
  <c r="AR166" i="12" a="1"/>
  <c r="AR166" i="12" s="1"/>
  <c r="AS166" i="12" s="1"/>
  <c r="AR167" i="12" a="1"/>
  <c r="AR167" i="12"/>
  <c r="AS167" i="12"/>
  <c r="AR168" i="12" a="1"/>
  <c r="AR168" i="12" s="1"/>
  <c r="AS168" i="12" s="1"/>
  <c r="AR169" i="12" a="1"/>
  <c r="AR169" i="12"/>
  <c r="AS169" i="12" s="1"/>
  <c r="AR170" i="12" a="1"/>
  <c r="AR170" i="12"/>
  <c r="AS170" i="12" s="1"/>
  <c r="AR171" i="12" a="1"/>
  <c r="AR171" i="12"/>
  <c r="AS171" i="12" s="1"/>
  <c r="AR172" i="12" a="1"/>
  <c r="AR172" i="12" s="1"/>
  <c r="AS172" i="12" s="1"/>
  <c r="AR173" i="12" a="1"/>
  <c r="AR173" i="12" s="1"/>
  <c r="AS173" i="12" s="1"/>
  <c r="AR174" i="12" a="1"/>
  <c r="AR174" i="12" s="1"/>
  <c r="AS174" i="12" s="1"/>
  <c r="AR175" i="12" a="1"/>
  <c r="AR175" i="12"/>
  <c r="AS175" i="12"/>
  <c r="AR176" i="12" a="1"/>
  <c r="AR176" i="12" s="1"/>
  <c r="AS176" i="12" s="1"/>
  <c r="AR177" i="12" a="1"/>
  <c r="AR177" i="12"/>
  <c r="AS177" i="12" s="1"/>
  <c r="AR178" i="12" a="1"/>
  <c r="AR178" i="12"/>
  <c r="AS178" i="12" s="1"/>
  <c r="AR179" i="12" a="1"/>
  <c r="AR179" i="12"/>
  <c r="AS179" i="12" s="1"/>
  <c r="AR180" i="12" a="1"/>
  <c r="AR180" i="12" s="1"/>
  <c r="AS180" i="12" s="1"/>
  <c r="AR181" i="12" a="1"/>
  <c r="AR181" i="12" s="1"/>
  <c r="AS181" i="12" s="1"/>
  <c r="AR182" i="12" a="1"/>
  <c r="AR182" i="12" s="1"/>
  <c r="AS182" i="12" s="1"/>
  <c r="AR183" i="12" a="1"/>
  <c r="AR183" i="12"/>
  <c r="AS183" i="12"/>
  <c r="AR184" i="12" a="1"/>
  <c r="AR184" i="12" s="1"/>
  <c r="AS184" i="12" s="1"/>
  <c r="AR185" i="12" a="1"/>
  <c r="AR185" i="12"/>
  <c r="AS185" i="12" s="1"/>
  <c r="AR16" i="12" a="1"/>
  <c r="AR16" i="12" s="1"/>
  <c r="AS16" i="12" s="1"/>
  <c r="AR11" i="12" a="1"/>
  <c r="AR11" i="12" s="1"/>
  <c r="AS11" i="12" s="1"/>
  <c r="AR12" i="12" a="1"/>
  <c r="AR12" i="12" s="1"/>
  <c r="AS12" i="12" s="1"/>
  <c r="AR13" i="12" a="1"/>
  <c r="AR13" i="12" s="1"/>
  <c r="AS13" i="12" s="1"/>
  <c r="AR14" i="12" a="1"/>
  <c r="AR14" i="12" s="1"/>
  <c r="AS14" i="12" s="1"/>
  <c r="AR15" i="12" a="1"/>
  <c r="AR15" i="12" s="1"/>
  <c r="AS15" i="12" s="1"/>
  <c r="AP11" i="12"/>
  <c r="AP12" i="12"/>
  <c r="AP13" i="12"/>
  <c r="AP14" i="12"/>
  <c r="AP15" i="12"/>
  <c r="AP16" i="12"/>
  <c r="AP18" i="12"/>
  <c r="AP19" i="12"/>
  <c r="AP20" i="12"/>
  <c r="AP21" i="12"/>
  <c r="AP22" i="12"/>
  <c r="AP23" i="12"/>
  <c r="AP24" i="12"/>
  <c r="AP25" i="12"/>
  <c r="AP26" i="12"/>
  <c r="AP27" i="12"/>
  <c r="AP28" i="12"/>
  <c r="AP30" i="12"/>
  <c r="AP31" i="12"/>
  <c r="AP32" i="12"/>
  <c r="AP33" i="12"/>
  <c r="AP34" i="12"/>
  <c r="AP35" i="12"/>
  <c r="AP36" i="12"/>
  <c r="AP37" i="12"/>
  <c r="AP38" i="12"/>
  <c r="AP39" i="12"/>
  <c r="AP40" i="12"/>
  <c r="AP41" i="12"/>
  <c r="AP42" i="12"/>
  <c r="AP43" i="12"/>
  <c r="AP44" i="12"/>
  <c r="AP45" i="12"/>
  <c r="AP46" i="12"/>
  <c r="AP47" i="12"/>
  <c r="AP48" i="12"/>
  <c r="AP49" i="12"/>
  <c r="AP50" i="12"/>
  <c r="AP51" i="12"/>
  <c r="AP52" i="12"/>
  <c r="AP53" i="12"/>
  <c r="AP54" i="12"/>
  <c r="AP55" i="12"/>
  <c r="AP56" i="12"/>
  <c r="AP57" i="12"/>
  <c r="AP58" i="12"/>
  <c r="AP59" i="12"/>
  <c r="AP60" i="12"/>
  <c r="AP61" i="12"/>
  <c r="AP62" i="12"/>
  <c r="AP63" i="12"/>
  <c r="AP64" i="12"/>
  <c r="AP65" i="12"/>
  <c r="AP66" i="12"/>
  <c r="AP67" i="12"/>
  <c r="AP68" i="12"/>
  <c r="AP69" i="12"/>
  <c r="AP70" i="12"/>
  <c r="AP71" i="12"/>
  <c r="AP72" i="12"/>
  <c r="AP73" i="12"/>
  <c r="AP74" i="12"/>
  <c r="AP75" i="12"/>
  <c r="AP76" i="12"/>
  <c r="AP77" i="12"/>
  <c r="AP78"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111" i="12"/>
  <c r="AP112" i="12"/>
  <c r="AP113" i="12"/>
  <c r="AP114" i="12"/>
  <c r="AP115" i="12"/>
  <c r="AP116" i="12"/>
  <c r="AP117" i="12"/>
  <c r="AP118" i="12"/>
  <c r="AP119" i="12"/>
  <c r="AP120" i="12"/>
  <c r="AP121" i="12"/>
  <c r="AP122" i="12"/>
  <c r="AP123" i="12"/>
  <c r="AP124" i="12"/>
  <c r="AP125" i="12"/>
  <c r="AP126" i="12"/>
  <c r="AP127" i="12"/>
  <c r="AP128" i="12"/>
  <c r="AP129" i="12"/>
  <c r="AP130" i="12"/>
  <c r="AP131" i="12"/>
  <c r="AP132" i="12"/>
  <c r="AP133" i="12"/>
  <c r="AP134" i="12"/>
  <c r="AP135" i="12"/>
  <c r="AP136" i="12"/>
  <c r="AP137" i="12"/>
  <c r="AP138" i="12"/>
  <c r="AP139" i="12"/>
  <c r="AP140" i="12"/>
  <c r="AP141" i="12"/>
  <c r="AP142" i="12"/>
  <c r="AP143" i="12"/>
  <c r="AP144" i="12"/>
  <c r="AP145" i="12"/>
  <c r="AP146" i="12"/>
  <c r="AP147" i="12"/>
  <c r="AP148" i="12"/>
  <c r="AP149" i="12"/>
  <c r="AP150" i="12"/>
  <c r="AP151" i="12"/>
  <c r="AP152" i="12"/>
  <c r="AP153" i="12"/>
  <c r="AP154" i="12"/>
  <c r="AP155" i="12"/>
  <c r="AP156" i="12"/>
  <c r="AP157" i="12"/>
  <c r="AP158" i="12"/>
  <c r="AP159" i="12"/>
  <c r="AP160" i="12"/>
  <c r="AP161" i="12"/>
  <c r="AP162" i="12"/>
  <c r="AP163" i="12"/>
  <c r="AP164" i="12"/>
  <c r="AP165" i="12"/>
  <c r="AP166" i="12"/>
  <c r="AP167" i="12"/>
  <c r="AP168" i="12"/>
  <c r="AP169" i="12"/>
  <c r="AP170" i="12"/>
  <c r="AP171" i="12"/>
  <c r="AP172" i="12"/>
  <c r="AP173" i="12"/>
  <c r="AP174" i="12"/>
  <c r="AP175" i="12"/>
  <c r="AP176" i="12"/>
  <c r="AP177" i="12"/>
  <c r="AP178" i="12"/>
  <c r="AP179" i="12"/>
  <c r="AP180" i="12"/>
  <c r="AP181" i="12"/>
  <c r="AP182" i="12"/>
  <c r="AP183" i="12"/>
  <c r="AP184" i="12"/>
  <c r="AP185" i="12"/>
  <c r="AP10" i="12"/>
  <c r="AN11" i="12"/>
  <c r="AN12" i="12"/>
  <c r="AN13" i="12"/>
  <c r="AN14" i="12"/>
  <c r="AN15" i="12"/>
  <c r="AN16" i="12"/>
  <c r="AN18" i="12"/>
  <c r="AN19" i="12"/>
  <c r="AN20" i="12"/>
  <c r="AN21" i="12"/>
  <c r="AN22" i="12"/>
  <c r="AN23" i="12"/>
  <c r="AN24" i="12"/>
  <c r="AN25" i="12"/>
  <c r="AN26" i="12"/>
  <c r="AN27" i="12"/>
  <c r="AN28" i="12"/>
  <c r="AN30" i="12"/>
  <c r="AN31" i="12"/>
  <c r="AN32" i="12"/>
  <c r="AN33" i="12"/>
  <c r="AN34" i="12"/>
  <c r="AN35" i="12"/>
  <c r="AN36" i="12"/>
  <c r="AN37" i="12"/>
  <c r="AN38" i="12"/>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111" i="12"/>
  <c r="AN112" i="12"/>
  <c r="AN113" i="12"/>
  <c r="AN114" i="12"/>
  <c r="AN115" i="12"/>
  <c r="AN116" i="12"/>
  <c r="AN117" i="12"/>
  <c r="AN118" i="12"/>
  <c r="AN119" i="12"/>
  <c r="AN120" i="12"/>
  <c r="AN121" i="12"/>
  <c r="AN122" i="12"/>
  <c r="AN123" i="12"/>
  <c r="AN124" i="12"/>
  <c r="AN125" i="12"/>
  <c r="AN126" i="12"/>
  <c r="AN127" i="12"/>
  <c r="AN128" i="12"/>
  <c r="AN129" i="12"/>
  <c r="AN130" i="12"/>
  <c r="AN131" i="12"/>
  <c r="AN132" i="12"/>
  <c r="AN133" i="12"/>
  <c r="AN134" i="12"/>
  <c r="AN135" i="12"/>
  <c r="AN136" i="12"/>
  <c r="AN137" i="12"/>
  <c r="AN138" i="12"/>
  <c r="AN139" i="12"/>
  <c r="AN140" i="12"/>
  <c r="AN141" i="12"/>
  <c r="AN142" i="12"/>
  <c r="AN143" i="12"/>
  <c r="AN144" i="12"/>
  <c r="AN145" i="12"/>
  <c r="AN146" i="12"/>
  <c r="AN147" i="12"/>
  <c r="AN148" i="12"/>
  <c r="AN149" i="12"/>
  <c r="AN150" i="12"/>
  <c r="AN151" i="12"/>
  <c r="AN152" i="12"/>
  <c r="AN153" i="12"/>
  <c r="AN154" i="12"/>
  <c r="AN155" i="12"/>
  <c r="AN156" i="12"/>
  <c r="AN157" i="12"/>
  <c r="AN158" i="12"/>
  <c r="AN159" i="12"/>
  <c r="AN160" i="12"/>
  <c r="AN161" i="12"/>
  <c r="AN162" i="12"/>
  <c r="AN163" i="12"/>
  <c r="AN164" i="12"/>
  <c r="AN165" i="12"/>
  <c r="AN166" i="12"/>
  <c r="AN167" i="12"/>
  <c r="AN168" i="12"/>
  <c r="AN169" i="12"/>
  <c r="AN170" i="12"/>
  <c r="AN171" i="12"/>
  <c r="AN172" i="12"/>
  <c r="AN173" i="12"/>
  <c r="AN174" i="12"/>
  <c r="AN175" i="12"/>
  <c r="AN176" i="12"/>
  <c r="AN177" i="12"/>
  <c r="AN178" i="12"/>
  <c r="AN179" i="12"/>
  <c r="AN180" i="12"/>
  <c r="AN181" i="12"/>
  <c r="AN182" i="12"/>
  <c r="AN183" i="12"/>
  <c r="AN184" i="12"/>
  <c r="AN185" i="12"/>
  <c r="AN10" i="12"/>
  <c r="AL18" i="12" a="1"/>
  <c r="AL18" i="12" s="1"/>
  <c r="AL19" i="12" a="1"/>
  <c r="AL19" i="12" s="1"/>
  <c r="AL20" i="12" a="1"/>
  <c r="AL20" i="12"/>
  <c r="AL21" i="12" a="1"/>
  <c r="AL21" i="12" s="1"/>
  <c r="AL22" i="12" a="1"/>
  <c r="AL22" i="12" s="1"/>
  <c r="AL23" i="12" a="1"/>
  <c r="AL23" i="12" s="1"/>
  <c r="AL24" i="12" a="1"/>
  <c r="AL24" i="12"/>
  <c r="AL25" i="12" a="1"/>
  <c r="AL25" i="12" s="1"/>
  <c r="AL26" i="12" a="1"/>
  <c r="AL26" i="12" s="1"/>
  <c r="AL27" i="12" a="1"/>
  <c r="AL27" i="12" s="1"/>
  <c r="AL28" i="12" a="1"/>
  <c r="AL28" i="12"/>
  <c r="AL30" i="12" a="1"/>
  <c r="AL30" i="12" s="1"/>
  <c r="AL31" i="12" a="1"/>
  <c r="AL31" i="12" s="1"/>
  <c r="AL32" i="12" a="1"/>
  <c r="AL32" i="12"/>
  <c r="AL33" i="12" a="1"/>
  <c r="AL33" i="12" s="1"/>
  <c r="AL34" i="12" a="1"/>
  <c r="AL34" i="12" s="1"/>
  <c r="AL35" i="12" a="1"/>
  <c r="AL35" i="12" s="1"/>
  <c r="AL36" i="12" a="1"/>
  <c r="AL36" i="12"/>
  <c r="AL37" i="12" a="1"/>
  <c r="AL37" i="12" s="1"/>
  <c r="AL38" i="12" a="1"/>
  <c r="AL38" i="12" s="1"/>
  <c r="AL39" i="12" a="1"/>
  <c r="AL39" i="12" s="1"/>
  <c r="AL40" i="12" a="1"/>
  <c r="AL40" i="12" s="1"/>
  <c r="AL41" i="12" a="1"/>
  <c r="AL41" i="12" s="1"/>
  <c r="AL42" i="12" a="1"/>
  <c r="AL42" i="12" s="1"/>
  <c r="AL43" i="12" a="1"/>
  <c r="AL43" i="12" s="1"/>
  <c r="AL44" i="12" a="1"/>
  <c r="AL44" i="12" s="1"/>
  <c r="AL45" i="12" a="1"/>
  <c r="AL45" i="12" s="1"/>
  <c r="AL46" i="12" a="1"/>
  <c r="AL46" i="12" s="1"/>
  <c r="AL47" i="12" a="1"/>
  <c r="AL47" i="12" s="1"/>
  <c r="AL48" i="12" a="1"/>
  <c r="AL48" i="12" s="1"/>
  <c r="AL49" i="12" a="1"/>
  <c r="AL49" i="12" s="1"/>
  <c r="AL50" i="12" a="1"/>
  <c r="AL50" i="12" s="1"/>
  <c r="AL51" i="12" a="1"/>
  <c r="AL51" i="12" s="1"/>
  <c r="AL52" i="12" a="1"/>
  <c r="AL52" i="12" s="1"/>
  <c r="AL53" i="12" a="1"/>
  <c r="AL53" i="12" s="1"/>
  <c r="AL54" i="12" a="1"/>
  <c r="AL54" i="12" s="1"/>
  <c r="AL55" i="12" a="1"/>
  <c r="AL55" i="12" s="1"/>
  <c r="AL56" i="12" a="1"/>
  <c r="AL56" i="12"/>
  <c r="AL57" i="12" a="1"/>
  <c r="AL57" i="12" s="1"/>
  <c r="AL58" i="12" a="1"/>
  <c r="AL58" i="12" s="1"/>
  <c r="AL59" i="12" a="1"/>
  <c r="AL59" i="12" s="1"/>
  <c r="AL60" i="12" a="1"/>
  <c r="AL60" i="12"/>
  <c r="AL61" i="12" a="1"/>
  <c r="AL61" i="12" s="1"/>
  <c r="AL62" i="12" a="1"/>
  <c r="AL62" i="12" s="1"/>
  <c r="AL63" i="12" a="1"/>
  <c r="AL63" i="12" s="1"/>
  <c r="AL64" i="12" a="1"/>
  <c r="AL64" i="12"/>
  <c r="AL65" i="12" a="1"/>
  <c r="AL65" i="12" s="1"/>
  <c r="AL66" i="12" a="1"/>
  <c r="AL66" i="12" s="1"/>
  <c r="AL67" i="12" a="1"/>
  <c r="AL67" i="12" s="1"/>
  <c r="AL68" i="12" a="1"/>
  <c r="AL68" i="12"/>
  <c r="AL69" i="12" a="1"/>
  <c r="AL69" i="12" s="1"/>
  <c r="AL70" i="12" a="1"/>
  <c r="AL70" i="12" s="1"/>
  <c r="AL71" i="12" a="1"/>
  <c r="AL71" i="12" s="1"/>
  <c r="AL72" i="12" a="1"/>
  <c r="AL72" i="12"/>
  <c r="AL73" i="12" a="1"/>
  <c r="AL73" i="12" s="1"/>
  <c r="AL74" i="12" a="1"/>
  <c r="AL74" i="12" s="1"/>
  <c r="AL75" i="12" a="1"/>
  <c r="AL75" i="12" s="1"/>
  <c r="AL76" i="12" a="1"/>
  <c r="AL76" i="12"/>
  <c r="AL77" i="12" a="1"/>
  <c r="AL77" i="12" s="1"/>
  <c r="AL78" i="12" a="1"/>
  <c r="AL78" i="12" s="1"/>
  <c r="AL79" i="12" a="1"/>
  <c r="AL79" i="12" s="1"/>
  <c r="AL80" i="12" a="1"/>
  <c r="AL80" i="12"/>
  <c r="AL81" i="12" a="1"/>
  <c r="AL81" i="12" s="1"/>
  <c r="AL82" i="12" a="1"/>
  <c r="AL82" i="12" s="1"/>
  <c r="AL83" i="12" a="1"/>
  <c r="AL83" i="12" s="1"/>
  <c r="AL84" i="12" a="1"/>
  <c r="AL84" i="12"/>
  <c r="AL85" i="12" a="1"/>
  <c r="AL85" i="12" s="1"/>
  <c r="AL86" i="12" a="1"/>
  <c r="AL86" i="12" s="1"/>
  <c r="AL87" i="12" a="1"/>
  <c r="AL87" i="12" s="1"/>
  <c r="AL88" i="12" a="1"/>
  <c r="AL88" i="12"/>
  <c r="AL89" i="12" a="1"/>
  <c r="AL89" i="12" s="1"/>
  <c r="AL90" i="12" a="1"/>
  <c r="AL90" i="12" s="1"/>
  <c r="AL91" i="12" a="1"/>
  <c r="AL91" i="12" s="1"/>
  <c r="AL92" i="12" a="1"/>
  <c r="AL92" i="12"/>
  <c r="AL93" i="12" a="1"/>
  <c r="AL93" i="12" s="1"/>
  <c r="AL94" i="12" a="1"/>
  <c r="AL94" i="12" s="1"/>
  <c r="AL95" i="12" a="1"/>
  <c r="AL95" i="12" s="1"/>
  <c r="AL96" i="12" a="1"/>
  <c r="AL96" i="12"/>
  <c r="AL97" i="12" a="1"/>
  <c r="AL97" i="12" s="1"/>
  <c r="AL98" i="12" a="1"/>
  <c r="AL98" i="12" s="1"/>
  <c r="AL99" i="12" a="1"/>
  <c r="AL99" i="12" s="1"/>
  <c r="AL100" i="12" a="1"/>
  <c r="AL100" i="12"/>
  <c r="AL101" i="12" a="1"/>
  <c r="AL101" i="12" s="1"/>
  <c r="AL102" i="12" a="1"/>
  <c r="AL102" i="12" s="1"/>
  <c r="AL103" i="12" a="1"/>
  <c r="AL103" i="12" s="1"/>
  <c r="AL104" i="12" a="1"/>
  <c r="AL104" i="12"/>
  <c r="AL105" i="12" a="1"/>
  <c r="AL105" i="12" s="1"/>
  <c r="AL106" i="12" a="1"/>
  <c r="AL106" i="12" s="1"/>
  <c r="AL107" i="12" a="1"/>
  <c r="AL107" i="12" s="1"/>
  <c r="AL108" i="12" a="1"/>
  <c r="AL108" i="12"/>
  <c r="AL109" i="12" a="1"/>
  <c r="AL109" i="12" s="1"/>
  <c r="AL110" i="12" a="1"/>
  <c r="AL110" i="12" s="1"/>
  <c r="AL111" i="12" a="1"/>
  <c r="AL111" i="12" s="1"/>
  <c r="AL112" i="12" a="1"/>
  <c r="AL112" i="12"/>
  <c r="AL113" i="12" a="1"/>
  <c r="AL113" i="12" s="1"/>
  <c r="AL114" i="12" a="1"/>
  <c r="AL114" i="12" s="1"/>
  <c r="AL115" i="12" a="1"/>
  <c r="AL115" i="12" s="1"/>
  <c r="AL116" i="12" a="1"/>
  <c r="AL116" i="12"/>
  <c r="AL117" i="12" a="1"/>
  <c r="AL117" i="12" s="1"/>
  <c r="AL118" i="12" a="1"/>
  <c r="AL118" i="12" s="1"/>
  <c r="AL119" i="12" a="1"/>
  <c r="AL119" i="12" s="1"/>
  <c r="AL120" i="12" a="1"/>
  <c r="AL120" i="12"/>
  <c r="AL121" i="12" a="1"/>
  <c r="AL121" i="12" s="1"/>
  <c r="AL122" i="12" a="1"/>
  <c r="AL122" i="12" s="1"/>
  <c r="AL123" i="12" a="1"/>
  <c r="AL123" i="12" s="1"/>
  <c r="AL124" i="12" a="1"/>
  <c r="AL124" i="12"/>
  <c r="AL125" i="12" a="1"/>
  <c r="AL125" i="12" s="1"/>
  <c r="AL126" i="12" a="1"/>
  <c r="AL126" i="12" s="1"/>
  <c r="AL127" i="12" a="1"/>
  <c r="AL127" i="12" s="1"/>
  <c r="AL128" i="12" a="1"/>
  <c r="AL128" i="12"/>
  <c r="AL129" i="12" a="1"/>
  <c r="AL129" i="12" s="1"/>
  <c r="AL130" i="12" a="1"/>
  <c r="AL130" i="12" s="1"/>
  <c r="AL131" i="12" a="1"/>
  <c r="AL131" i="12" s="1"/>
  <c r="AL132" i="12" a="1"/>
  <c r="AL132" i="12"/>
  <c r="AL133" i="12" a="1"/>
  <c r="AL133" i="12" s="1"/>
  <c r="AL134" i="12" a="1"/>
  <c r="AL134" i="12" s="1"/>
  <c r="AL135" i="12" a="1"/>
  <c r="AL135" i="12" s="1"/>
  <c r="AL136" i="12" a="1"/>
  <c r="AL136" i="12"/>
  <c r="AL137" i="12" a="1"/>
  <c r="AL137" i="12" s="1"/>
  <c r="AL138" i="12" a="1"/>
  <c r="AL138" i="12" s="1"/>
  <c r="AL139" i="12" a="1"/>
  <c r="AL139" i="12" s="1"/>
  <c r="AL140" i="12" a="1"/>
  <c r="AL140" i="12"/>
  <c r="AL141" i="12" a="1"/>
  <c r="AL141" i="12" s="1"/>
  <c r="AL142" i="12" a="1"/>
  <c r="AL142" i="12" s="1"/>
  <c r="AL143" i="12" a="1"/>
  <c r="AL143" i="12" s="1"/>
  <c r="AL144" i="12" a="1"/>
  <c r="AL144" i="12"/>
  <c r="AL145" i="12" a="1"/>
  <c r="AL145" i="12" s="1"/>
  <c r="AL146" i="12" a="1"/>
  <c r="AL146" i="12" s="1"/>
  <c r="AL147" i="12" a="1"/>
  <c r="AL147" i="12" s="1"/>
  <c r="AL148" i="12" a="1"/>
  <c r="AL148" i="12"/>
  <c r="AL149" i="12" a="1"/>
  <c r="AL149" i="12" s="1"/>
  <c r="AL150" i="12" a="1"/>
  <c r="AL150" i="12" s="1"/>
  <c r="AL151" i="12" a="1"/>
  <c r="AL151" i="12" s="1"/>
  <c r="AL152" i="12" a="1"/>
  <c r="AL152" i="12"/>
  <c r="AL153" i="12" a="1"/>
  <c r="AL153" i="12" s="1"/>
  <c r="AL154" i="12" a="1"/>
  <c r="AL154" i="12" s="1"/>
  <c r="AL155" i="12" a="1"/>
  <c r="AL155" i="12" s="1"/>
  <c r="AL156" i="12" a="1"/>
  <c r="AL156" i="12"/>
  <c r="AL157" i="12" a="1"/>
  <c r="AL157" i="12" s="1"/>
  <c r="AL158" i="12" a="1"/>
  <c r="AL158" i="12" s="1"/>
  <c r="AL159" i="12" a="1"/>
  <c r="AL159" i="12" s="1"/>
  <c r="AL160" i="12" a="1"/>
  <c r="AL160" i="12"/>
  <c r="AL161" i="12" a="1"/>
  <c r="AL161" i="12" s="1"/>
  <c r="AL162" i="12" a="1"/>
  <c r="AL162" i="12" s="1"/>
  <c r="AL163" i="12" a="1"/>
  <c r="AL163" i="12" s="1"/>
  <c r="AL164" i="12" a="1"/>
  <c r="AL164" i="12"/>
  <c r="AL165" i="12" a="1"/>
  <c r="AL165" i="12" s="1"/>
  <c r="AL166" i="12" a="1"/>
  <c r="AL166" i="12" s="1"/>
  <c r="AL167" i="12" a="1"/>
  <c r="AL167" i="12" s="1"/>
  <c r="AL168" i="12" a="1"/>
  <c r="AL168" i="12"/>
  <c r="AL169" i="12" a="1"/>
  <c r="AL169" i="12" s="1"/>
  <c r="AL170" i="12" a="1"/>
  <c r="AL170" i="12" s="1"/>
  <c r="AL171" i="12" a="1"/>
  <c r="AL171" i="12" s="1"/>
  <c r="AL172" i="12" a="1"/>
  <c r="AL172" i="12"/>
  <c r="AL173" i="12" a="1"/>
  <c r="AL173" i="12" s="1"/>
  <c r="AL174" i="12" a="1"/>
  <c r="AL174" i="12" s="1"/>
  <c r="AL175" i="12" a="1"/>
  <c r="AL175" i="12" s="1"/>
  <c r="AL176" i="12" a="1"/>
  <c r="AL176" i="12"/>
  <c r="AL177" i="12" a="1"/>
  <c r="AL177" i="12" s="1"/>
  <c r="AL178" i="12" a="1"/>
  <c r="AL178" i="12" s="1"/>
  <c r="AL179" i="12" a="1"/>
  <c r="AL179" i="12" s="1"/>
  <c r="AL180" i="12" a="1"/>
  <c r="AL180" i="12"/>
  <c r="AL181" i="12" a="1"/>
  <c r="AL181" i="12" s="1"/>
  <c r="AL182" i="12" a="1"/>
  <c r="AL182" i="12" s="1"/>
  <c r="AL183" i="12" a="1"/>
  <c r="AL183" i="12" s="1"/>
  <c r="AL184" i="12" a="1"/>
  <c r="AL184" i="12"/>
  <c r="AL185" i="12" a="1"/>
  <c r="AL185" i="12" s="1"/>
  <c r="AL11" i="12" a="1"/>
  <c r="AL11" i="12" s="1"/>
  <c r="AL12" i="12" a="1"/>
  <c r="AL12" i="12" s="1"/>
  <c r="AL13" i="12" a="1"/>
  <c r="AL13" i="12"/>
  <c r="AL14" i="12" a="1"/>
  <c r="AL14" i="12"/>
  <c r="AL15" i="12" a="1"/>
  <c r="AL15" i="12" s="1"/>
  <c r="AL16" i="12" a="1"/>
  <c r="AL16" i="12" s="1"/>
  <c r="AL10" i="12" a="1"/>
  <c r="AL10" i="12" s="1"/>
  <c r="AJ11" i="12"/>
  <c r="AJ12" i="12"/>
  <c r="AJ13" i="12"/>
  <c r="AJ14" i="12"/>
  <c r="AJ15" i="12"/>
  <c r="AJ16" i="12"/>
  <c r="AJ18" i="12"/>
  <c r="AJ19" i="12"/>
  <c r="AJ20" i="12"/>
  <c r="AJ21" i="12"/>
  <c r="AJ22" i="12"/>
  <c r="AJ23" i="12"/>
  <c r="AJ24" i="12"/>
  <c r="AJ25" i="12"/>
  <c r="AJ26" i="12"/>
  <c r="AJ27" i="12"/>
  <c r="AJ28"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0" i="12"/>
  <c r="AH11" i="12"/>
  <c r="AH12" i="12"/>
  <c r="AH13" i="12"/>
  <c r="AH14" i="12"/>
  <c r="AH15" i="12"/>
  <c r="AH16" i="12"/>
  <c r="AH18" i="12"/>
  <c r="AH19" i="12"/>
  <c r="AH20" i="12"/>
  <c r="AH21" i="12"/>
  <c r="AH22" i="12"/>
  <c r="AH23" i="12"/>
  <c r="AH24" i="12"/>
  <c r="AH25" i="12"/>
  <c r="AH26" i="12"/>
  <c r="AH27" i="12"/>
  <c r="AH28" i="12"/>
  <c r="AH30" i="12"/>
  <c r="AH31" i="12"/>
  <c r="AH32" i="12"/>
  <c r="AH33" i="12"/>
  <c r="AH34" i="12"/>
  <c r="AH35" i="12"/>
  <c r="AH36" i="12"/>
  <c r="AH37" i="12"/>
  <c r="AH38" i="12"/>
  <c r="AH39" i="12"/>
  <c r="AH40" i="12"/>
  <c r="AH41" i="12"/>
  <c r="AH42" i="12"/>
  <c r="AH43" i="12"/>
  <c r="AH44" i="12"/>
  <c r="AH45" i="12"/>
  <c r="AH46" i="12"/>
  <c r="AH47" i="12"/>
  <c r="AH48" i="12"/>
  <c r="AH49" i="12"/>
  <c r="AH50" i="12"/>
  <c r="AH51" i="12"/>
  <c r="AH52" i="12"/>
  <c r="AH53" i="12"/>
  <c r="AH54"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H78" i="12"/>
  <c r="AH79" i="12"/>
  <c r="AH80" i="12"/>
  <c r="AH81" i="12"/>
  <c r="AH82" i="12"/>
  <c r="AH83" i="12"/>
  <c r="AH84" i="12"/>
  <c r="AH85" i="12"/>
  <c r="AH86" i="12"/>
  <c r="AH87" i="12"/>
  <c r="AH88" i="12"/>
  <c r="AH89" i="12"/>
  <c r="AH90" i="12"/>
  <c r="AH91" i="12"/>
  <c r="AH92" i="12"/>
  <c r="AH93" i="12"/>
  <c r="AH94" i="12"/>
  <c r="AH95" i="12"/>
  <c r="AH96" i="12"/>
  <c r="AH97" i="12"/>
  <c r="AH98" i="12"/>
  <c r="AH99" i="12"/>
  <c r="AH100" i="12"/>
  <c r="AH101" i="12"/>
  <c r="AH102" i="12"/>
  <c r="AH103" i="12"/>
  <c r="AH104" i="12"/>
  <c r="AH105" i="12"/>
  <c r="AH106" i="12"/>
  <c r="AH107" i="12"/>
  <c r="AH108" i="12"/>
  <c r="AH109" i="12"/>
  <c r="AH110" i="12"/>
  <c r="AH111" i="12"/>
  <c r="AH112" i="12"/>
  <c r="AH113" i="12"/>
  <c r="AH114" i="12"/>
  <c r="AH115" i="12"/>
  <c r="AH116" i="12"/>
  <c r="AH117" i="12"/>
  <c r="AH118" i="12"/>
  <c r="AH119" i="12"/>
  <c r="AH120" i="12"/>
  <c r="AH121" i="12"/>
  <c r="AH122" i="12"/>
  <c r="AH123" i="12"/>
  <c r="AH124" i="12"/>
  <c r="AH125" i="12"/>
  <c r="AH126" i="12"/>
  <c r="AH127" i="12"/>
  <c r="AH128" i="12"/>
  <c r="AH129" i="12"/>
  <c r="AH130" i="12"/>
  <c r="AH131" i="12"/>
  <c r="AH132" i="12"/>
  <c r="AH133" i="12"/>
  <c r="AH134" i="12"/>
  <c r="AH135" i="12"/>
  <c r="AH136" i="12"/>
  <c r="AH137" i="12"/>
  <c r="AH138" i="12"/>
  <c r="AH139" i="12"/>
  <c r="AH140" i="12"/>
  <c r="AH141" i="12"/>
  <c r="AH142" i="12"/>
  <c r="AH143" i="12"/>
  <c r="AH144" i="12"/>
  <c r="AH145" i="12"/>
  <c r="AH146" i="12"/>
  <c r="AH147" i="12"/>
  <c r="AH148" i="12"/>
  <c r="AH149" i="12"/>
  <c r="AH150" i="12"/>
  <c r="AH151" i="12"/>
  <c r="AH152" i="12"/>
  <c r="AH153" i="12"/>
  <c r="AH154" i="12"/>
  <c r="AH155" i="12"/>
  <c r="AH156" i="12"/>
  <c r="AH157" i="12"/>
  <c r="AH158" i="12"/>
  <c r="AH159" i="12"/>
  <c r="AH160" i="12"/>
  <c r="AH161" i="12"/>
  <c r="AH162" i="12"/>
  <c r="AH163" i="12"/>
  <c r="AH164" i="12"/>
  <c r="AH165" i="12"/>
  <c r="AH166" i="12"/>
  <c r="AH167" i="12"/>
  <c r="AH168" i="12"/>
  <c r="AH169" i="12"/>
  <c r="AH170" i="12"/>
  <c r="AH171" i="12"/>
  <c r="AH172" i="12"/>
  <c r="AH173" i="12"/>
  <c r="AH174" i="12"/>
  <c r="AH175" i="12"/>
  <c r="AH176" i="12"/>
  <c r="AH177" i="12"/>
  <c r="AH178" i="12"/>
  <c r="AH179" i="12"/>
  <c r="AH180" i="12"/>
  <c r="AH181" i="12"/>
  <c r="AH182" i="12"/>
  <c r="AH183" i="12"/>
  <c r="AH184" i="12"/>
  <c r="AH185" i="12"/>
  <c r="AH10" i="12"/>
  <c r="AF180" i="12"/>
  <c r="AF181" i="12"/>
  <c r="AF182" i="12"/>
  <c r="AF183" i="12"/>
  <c r="AF184" i="12"/>
  <c r="AF185" i="12"/>
  <c r="AF18" i="12"/>
  <c r="AF19" i="12"/>
  <c r="AF20" i="12"/>
  <c r="AF21" i="12"/>
  <c r="AF22" i="12"/>
  <c r="AF23" i="12"/>
  <c r="AF24" i="12"/>
  <c r="AF25" i="12"/>
  <c r="AF26" i="12"/>
  <c r="AF27" i="12"/>
  <c r="AF28" i="12"/>
  <c r="AF30" i="12"/>
  <c r="AF31" i="12"/>
  <c r="AF32" i="12"/>
  <c r="AF33" i="12"/>
  <c r="AF34" i="12"/>
  <c r="AF35" i="12"/>
  <c r="AF36" i="12"/>
  <c r="AF37" i="12"/>
  <c r="AF38" i="12"/>
  <c r="AF39" i="12"/>
  <c r="AF40" i="12"/>
  <c r="AF41" i="12"/>
  <c r="AF42" i="12"/>
  <c r="AF43" i="12"/>
  <c r="AF44" i="12"/>
  <c r="AF45" i="12"/>
  <c r="AF46" i="12"/>
  <c r="AF47" i="12"/>
  <c r="AF48" i="12"/>
  <c r="AF49" i="12"/>
  <c r="AF50" i="12"/>
  <c r="AF51" i="12"/>
  <c r="AF5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67" i="12"/>
  <c r="AF168" i="12"/>
  <c r="AF169" i="12"/>
  <c r="AF170" i="12"/>
  <c r="AF171" i="12"/>
  <c r="AF172" i="12"/>
  <c r="AF173" i="12"/>
  <c r="AF174" i="12"/>
  <c r="AF175" i="12"/>
  <c r="AF176" i="12"/>
  <c r="AF177" i="12"/>
  <c r="AF178" i="12"/>
  <c r="AF179" i="12"/>
  <c r="AF11" i="12"/>
  <c r="AF12" i="12"/>
  <c r="AF13" i="12"/>
  <c r="AF14" i="12"/>
  <c r="AF15" i="12"/>
  <c r="AF16" i="12"/>
  <c r="AF10" i="12"/>
  <c r="AA10" i="12"/>
  <c r="AC11" i="12"/>
  <c r="AC12" i="12"/>
  <c r="AC13" i="12"/>
  <c r="AC14" i="12"/>
  <c r="AC15" i="12"/>
  <c r="AC16" i="12"/>
  <c r="AC18" i="12"/>
  <c r="AC19" i="12"/>
  <c r="AC20" i="12"/>
  <c r="AC21" i="12"/>
  <c r="AC22" i="12"/>
  <c r="AC23" i="12"/>
  <c r="AC24" i="12"/>
  <c r="AC25" i="12"/>
  <c r="AC26" i="12"/>
  <c r="AC27" i="12"/>
  <c r="AC28" i="12"/>
  <c r="AC30" i="12"/>
  <c r="AC31" i="12"/>
  <c r="AC32" i="12"/>
  <c r="AC33" i="12"/>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AC151" i="12"/>
  <c r="AC152" i="12"/>
  <c r="AC153" i="12"/>
  <c r="AC154" i="12"/>
  <c r="AC155" i="12"/>
  <c r="AC156" i="12"/>
  <c r="AC157" i="12"/>
  <c r="AC158" i="12"/>
  <c r="AC159" i="12"/>
  <c r="AC160" i="12"/>
  <c r="AC161" i="12"/>
  <c r="AC162" i="12"/>
  <c r="AC163" i="12"/>
  <c r="AC164" i="12"/>
  <c r="AC165" i="12"/>
  <c r="AC166" i="12"/>
  <c r="AC167" i="12"/>
  <c r="AC168" i="12"/>
  <c r="AC169" i="12"/>
  <c r="AC170" i="12"/>
  <c r="AC171" i="12"/>
  <c r="AC172" i="12"/>
  <c r="AC173" i="12"/>
  <c r="AC174" i="12"/>
  <c r="AC175" i="12"/>
  <c r="AC176" i="12"/>
  <c r="AC177" i="12"/>
  <c r="AC178" i="12"/>
  <c r="AC179" i="12"/>
  <c r="AC180" i="12"/>
  <c r="AC181" i="12"/>
  <c r="AC182" i="12"/>
  <c r="AC183" i="12"/>
  <c r="AC184" i="12"/>
  <c r="AC185" i="12"/>
  <c r="AC10" i="12"/>
  <c r="AA11" i="12"/>
  <c r="AA12" i="12"/>
  <c r="AA13" i="12"/>
  <c r="AA14" i="12"/>
  <c r="AA15" i="12"/>
  <c r="AA16" i="12"/>
  <c r="AA18" i="12"/>
  <c r="AA19" i="12"/>
  <c r="AA20" i="12"/>
  <c r="AA21" i="12"/>
  <c r="AA22" i="12"/>
  <c r="AA23" i="12"/>
  <c r="AA24" i="12"/>
  <c r="AA25" i="12"/>
  <c r="AA26" i="12"/>
  <c r="AA27" i="12"/>
  <c r="AA28"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Y11" i="12"/>
  <c r="Y12" i="12"/>
  <c r="Y13" i="12"/>
  <c r="Y14" i="12"/>
  <c r="Y15" i="12"/>
  <c r="Y16" i="12"/>
  <c r="Y18" i="12"/>
  <c r="Y19" i="12"/>
  <c r="Y20" i="12"/>
  <c r="Y21" i="12"/>
  <c r="Y22" i="12"/>
  <c r="Y23" i="12"/>
  <c r="Y24" i="12"/>
  <c r="Y25" i="12"/>
  <c r="Y26" i="12"/>
  <c r="Y27" i="12"/>
  <c r="Y28"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Y151" i="12"/>
  <c r="Y152" i="12"/>
  <c r="Y153" i="12"/>
  <c r="Y154" i="12"/>
  <c r="Y155" i="12"/>
  <c r="Y156" i="12"/>
  <c r="Y157" i="12"/>
  <c r="Y158" i="12"/>
  <c r="Y159" i="12"/>
  <c r="Y160" i="12"/>
  <c r="Y161" i="12"/>
  <c r="Y162" i="12"/>
  <c r="Y163" i="12"/>
  <c r="Y164" i="12"/>
  <c r="Y165" i="12"/>
  <c r="Y166" i="12"/>
  <c r="Y167" i="12"/>
  <c r="Y168" i="12"/>
  <c r="Y169" i="12"/>
  <c r="Y170" i="12"/>
  <c r="Y171" i="12"/>
  <c r="Y172" i="12"/>
  <c r="Y173" i="12"/>
  <c r="Y174" i="12"/>
  <c r="Y175" i="12"/>
  <c r="Y176" i="12"/>
  <c r="Y177" i="12"/>
  <c r="Y178" i="12"/>
  <c r="Y179" i="12"/>
  <c r="Y180" i="12"/>
  <c r="Y181" i="12"/>
  <c r="Y182" i="12"/>
  <c r="Y183" i="12"/>
  <c r="Y184" i="12"/>
  <c r="Y185" i="12"/>
  <c r="Y10" i="12"/>
  <c r="W11" i="12"/>
  <c r="W12" i="12"/>
  <c r="W13" i="12"/>
  <c r="W14" i="12"/>
  <c r="W15" i="12"/>
  <c r="W16" i="12"/>
  <c r="W18" i="12"/>
  <c r="W19" i="12"/>
  <c r="W20" i="12"/>
  <c r="W21" i="12"/>
  <c r="W22" i="12"/>
  <c r="W23" i="12"/>
  <c r="W24" i="12"/>
  <c r="W25" i="12"/>
  <c r="W26" i="12"/>
  <c r="W27" i="12"/>
  <c r="W28"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71" i="12"/>
  <c r="W72" i="12"/>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W100" i="12"/>
  <c r="W101" i="12"/>
  <c r="W102" i="12"/>
  <c r="W103" i="12"/>
  <c r="W104" i="12"/>
  <c r="W105" i="12"/>
  <c r="W106" i="12"/>
  <c r="W107" i="12"/>
  <c r="W108" i="12"/>
  <c r="W109" i="12"/>
  <c r="W110" i="12"/>
  <c r="W111" i="12"/>
  <c r="W112" i="12"/>
  <c r="W113" i="12"/>
  <c r="AD113" i="12" s="1"/>
  <c r="W114" i="12"/>
  <c r="W115" i="12"/>
  <c r="W116" i="12"/>
  <c r="AD116" i="12" s="1"/>
  <c r="W117" i="12"/>
  <c r="AD117" i="12" s="1"/>
  <c r="W118" i="12"/>
  <c r="W119" i="12"/>
  <c r="W120" i="12"/>
  <c r="W121" i="12"/>
  <c r="W122" i="12"/>
  <c r="W123" i="12"/>
  <c r="W124" i="12"/>
  <c r="W125" i="12"/>
  <c r="W126" i="12"/>
  <c r="W127" i="12"/>
  <c r="W128" i="12"/>
  <c r="W129" i="12"/>
  <c r="W130" i="12"/>
  <c r="W131" i="12"/>
  <c r="W132" i="12"/>
  <c r="W133" i="12"/>
  <c r="W134" i="12"/>
  <c r="W135" i="12"/>
  <c r="W136" i="12"/>
  <c r="W137" i="12"/>
  <c r="W138" i="12"/>
  <c r="W139" i="12"/>
  <c r="W140" i="12"/>
  <c r="W141" i="12"/>
  <c r="W142" i="12"/>
  <c r="W143" i="12"/>
  <c r="W144" i="12"/>
  <c r="W145" i="12"/>
  <c r="W146" i="12"/>
  <c r="W147" i="12"/>
  <c r="W148" i="12"/>
  <c r="W149" i="12"/>
  <c r="W150" i="12"/>
  <c r="W151" i="12"/>
  <c r="W152" i="12"/>
  <c r="W153" i="12"/>
  <c r="W154" i="12"/>
  <c r="W155" i="12"/>
  <c r="W156" i="12"/>
  <c r="W157" i="12"/>
  <c r="W158" i="12"/>
  <c r="W159" i="12"/>
  <c r="W160" i="12"/>
  <c r="W161" i="12"/>
  <c r="W162" i="12"/>
  <c r="W163" i="12"/>
  <c r="W164" i="12"/>
  <c r="W165" i="12"/>
  <c r="W166" i="12"/>
  <c r="W167" i="12"/>
  <c r="W168" i="12"/>
  <c r="W169" i="12"/>
  <c r="W170" i="12"/>
  <c r="W171" i="12"/>
  <c r="W172" i="12"/>
  <c r="W173" i="12"/>
  <c r="W174" i="12"/>
  <c r="W175" i="12"/>
  <c r="W176" i="12"/>
  <c r="W177" i="12"/>
  <c r="W178" i="12"/>
  <c r="W179" i="12"/>
  <c r="W180" i="12"/>
  <c r="W181" i="12"/>
  <c r="W182" i="12"/>
  <c r="W183" i="12"/>
  <c r="W184" i="12"/>
  <c r="W185" i="12"/>
  <c r="W10" i="12"/>
  <c r="U11" i="12"/>
  <c r="U12" i="12"/>
  <c r="U13" i="12"/>
  <c r="U14" i="12"/>
  <c r="U15" i="12"/>
  <c r="U16" i="12"/>
  <c r="U18" i="12"/>
  <c r="AD18" i="12" s="1"/>
  <c r="U19" i="12"/>
  <c r="U20" i="12"/>
  <c r="U21" i="12"/>
  <c r="U22" i="12"/>
  <c r="U23" i="12"/>
  <c r="U24" i="12"/>
  <c r="AD24" i="12" s="1"/>
  <c r="U25" i="12"/>
  <c r="U26" i="12"/>
  <c r="AD26" i="12" s="1"/>
  <c r="U27" i="12"/>
  <c r="U28" i="12"/>
  <c r="U30" i="12"/>
  <c r="U31" i="12"/>
  <c r="U32" i="12"/>
  <c r="U33" i="12"/>
  <c r="U34" i="12"/>
  <c r="U35" i="12"/>
  <c r="AD35" i="12" s="1"/>
  <c r="U36" i="12"/>
  <c r="U37" i="12"/>
  <c r="U38" i="12"/>
  <c r="U39" i="12"/>
  <c r="U40" i="12"/>
  <c r="U41" i="12"/>
  <c r="U42" i="12"/>
  <c r="U43" i="12"/>
  <c r="U44" i="12"/>
  <c r="U45" i="12"/>
  <c r="U46" i="12"/>
  <c r="U47" i="12"/>
  <c r="U48" i="12"/>
  <c r="U49" i="12"/>
  <c r="U50" i="12"/>
  <c r="U51" i="12"/>
  <c r="U52" i="12"/>
  <c r="U53" i="12"/>
  <c r="U54" i="12"/>
  <c r="U55" i="12"/>
  <c r="U56" i="12"/>
  <c r="U57" i="12"/>
  <c r="U58" i="12"/>
  <c r="U59" i="12"/>
  <c r="AD59" i="12" s="1"/>
  <c r="U60" i="12"/>
  <c r="U61" i="12"/>
  <c r="U62" i="12"/>
  <c r="U63" i="12"/>
  <c r="U64" i="12"/>
  <c r="U65" i="12"/>
  <c r="U66" i="12"/>
  <c r="U67" i="12"/>
  <c r="AD67" i="12" s="1"/>
  <c r="U68" i="12"/>
  <c r="U69" i="12"/>
  <c r="U70" i="12"/>
  <c r="U71" i="12"/>
  <c r="U72" i="12"/>
  <c r="U73" i="12"/>
  <c r="U74" i="12"/>
  <c r="U75" i="12"/>
  <c r="AD75" i="12" s="1"/>
  <c r="U76" i="12"/>
  <c r="U77" i="12"/>
  <c r="U78" i="12"/>
  <c r="U79" i="12"/>
  <c r="U80" i="12"/>
  <c r="U81" i="12"/>
  <c r="U82" i="12"/>
  <c r="U83" i="12"/>
  <c r="AD83" i="12" s="1"/>
  <c r="U84" i="12"/>
  <c r="U85" i="12"/>
  <c r="U86" i="12"/>
  <c r="U87" i="12"/>
  <c r="U88" i="12"/>
  <c r="U89" i="12"/>
  <c r="U90" i="12"/>
  <c r="U91" i="12"/>
  <c r="AD91" i="12" s="1"/>
  <c r="U92" i="12"/>
  <c r="U93" i="12"/>
  <c r="U94" i="12"/>
  <c r="U96" i="12"/>
  <c r="U97" i="12"/>
  <c r="U98" i="12"/>
  <c r="U99" i="12"/>
  <c r="AD99" i="12" s="1"/>
  <c r="U100" i="12"/>
  <c r="U101" i="12"/>
  <c r="AD101" i="12" s="1"/>
  <c r="U102" i="12"/>
  <c r="U103" i="12"/>
  <c r="AD103" i="12" s="1"/>
  <c r="U104" i="12"/>
  <c r="U105" i="12"/>
  <c r="U106" i="12"/>
  <c r="U107" i="12"/>
  <c r="AD107" i="12" s="1"/>
  <c r="U108" i="12"/>
  <c r="U109" i="12"/>
  <c r="AD109" i="12" s="1"/>
  <c r="U110" i="12"/>
  <c r="U111" i="12"/>
  <c r="AD111" i="12" s="1"/>
  <c r="U112" i="12"/>
  <c r="U118" i="12"/>
  <c r="U119" i="12"/>
  <c r="U120" i="12"/>
  <c r="AD120" i="12" s="1"/>
  <c r="U121" i="12"/>
  <c r="AD121" i="12" s="1"/>
  <c r="U122" i="12"/>
  <c r="AD122" i="12" s="1"/>
  <c r="U123" i="12"/>
  <c r="AD123" i="12" s="1"/>
  <c r="U124" i="12"/>
  <c r="AD124" i="12" s="1"/>
  <c r="U125" i="12"/>
  <c r="AD125" i="12" s="1"/>
  <c r="U126" i="12"/>
  <c r="U127" i="12"/>
  <c r="U128" i="12"/>
  <c r="U129" i="12"/>
  <c r="AD129" i="12" s="1"/>
  <c r="U130" i="12"/>
  <c r="AD130" i="12" s="1"/>
  <c r="U131" i="12"/>
  <c r="AD131" i="12" s="1"/>
  <c r="U132" i="12"/>
  <c r="AD132" i="12" s="1"/>
  <c r="U133" i="12"/>
  <c r="AD133" i="12" s="1"/>
  <c r="U134" i="12"/>
  <c r="U135" i="12"/>
  <c r="U136" i="12"/>
  <c r="U137" i="12"/>
  <c r="AD137" i="12" s="1"/>
  <c r="U138" i="12"/>
  <c r="AD138" i="12" s="1"/>
  <c r="U139" i="12"/>
  <c r="AD139" i="12" s="1"/>
  <c r="U140" i="12"/>
  <c r="AD140" i="12" s="1"/>
  <c r="U141" i="12"/>
  <c r="AD141" i="12" s="1"/>
  <c r="U142" i="12"/>
  <c r="U143" i="12"/>
  <c r="U144" i="12"/>
  <c r="AD144" i="12" s="1"/>
  <c r="U145" i="12"/>
  <c r="AD145" i="12" s="1"/>
  <c r="U146" i="12"/>
  <c r="AD146" i="12" s="1"/>
  <c r="U147" i="12"/>
  <c r="AD147" i="12" s="1"/>
  <c r="U148" i="12"/>
  <c r="AD148" i="12" s="1"/>
  <c r="U149" i="12"/>
  <c r="AD149" i="12" s="1"/>
  <c r="U150" i="12"/>
  <c r="U151" i="12"/>
  <c r="U152" i="12"/>
  <c r="AD152" i="12" s="1"/>
  <c r="U153" i="12"/>
  <c r="AD153" i="12" s="1"/>
  <c r="U154" i="12"/>
  <c r="AD154" i="12" s="1"/>
  <c r="U155" i="12"/>
  <c r="AD155" i="12" s="1"/>
  <c r="U156" i="12"/>
  <c r="AD156" i="12" s="1"/>
  <c r="U157" i="12"/>
  <c r="AD157" i="12" s="1"/>
  <c r="U158" i="12"/>
  <c r="U159" i="12"/>
  <c r="U160" i="12"/>
  <c r="AD160" i="12" s="1"/>
  <c r="U161" i="12"/>
  <c r="AD161" i="12" s="1"/>
  <c r="U162" i="12"/>
  <c r="AD162" i="12" s="1"/>
  <c r="U163" i="12"/>
  <c r="AD163" i="12" s="1"/>
  <c r="U164" i="12"/>
  <c r="AD164" i="12" s="1"/>
  <c r="U165" i="12"/>
  <c r="AD165" i="12" s="1"/>
  <c r="U166" i="12"/>
  <c r="U167" i="12"/>
  <c r="U168" i="12"/>
  <c r="AD168" i="12" s="1"/>
  <c r="U169" i="12"/>
  <c r="AD169" i="12" s="1"/>
  <c r="U170" i="12"/>
  <c r="AD170" i="12" s="1"/>
  <c r="U171" i="12"/>
  <c r="AD171" i="12" s="1"/>
  <c r="U172" i="12"/>
  <c r="AD172" i="12" s="1"/>
  <c r="U173" i="12"/>
  <c r="AD173" i="12" s="1"/>
  <c r="U174" i="12"/>
  <c r="U175" i="12"/>
  <c r="U176" i="12"/>
  <c r="AD176" i="12" s="1"/>
  <c r="U177" i="12"/>
  <c r="AD177" i="12" s="1"/>
  <c r="U178" i="12"/>
  <c r="AD178" i="12" s="1"/>
  <c r="U179" i="12"/>
  <c r="AD179" i="12" s="1"/>
  <c r="U180" i="12"/>
  <c r="AD180" i="12" s="1"/>
  <c r="U181" i="12"/>
  <c r="AD181" i="12" s="1"/>
  <c r="U182" i="12"/>
  <c r="U183" i="12"/>
  <c r="U184" i="12"/>
  <c r="AD184" i="12" s="1"/>
  <c r="U185" i="12"/>
  <c r="AD185" i="12" s="1"/>
  <c r="U186" i="12"/>
  <c r="U187" i="12"/>
  <c r="U188" i="12"/>
  <c r="U189" i="12"/>
  <c r="U190" i="12"/>
  <c r="U10" i="12"/>
  <c r="AD10" i="12" s="1"/>
  <c r="AS43" i="12" l="1"/>
  <c r="AT43" i="12" s="1"/>
  <c r="AS49" i="12"/>
  <c r="AT49" i="12" s="1"/>
  <c r="AS44" i="12"/>
  <c r="AT44" i="12" s="1"/>
  <c r="AD43" i="12"/>
  <c r="AS47" i="12"/>
  <c r="AT47" i="12" s="1"/>
  <c r="AS46" i="12"/>
  <c r="AT46" i="12" s="1"/>
  <c r="AS45" i="12"/>
  <c r="AT45" i="12" s="1"/>
  <c r="AS40" i="12"/>
  <c r="AT40" i="12" s="1"/>
  <c r="AS50" i="12"/>
  <c r="AT50" i="12" s="1"/>
  <c r="AD51" i="12"/>
  <c r="AS48" i="12"/>
  <c r="AT48" i="12" s="1"/>
  <c r="AS51" i="12"/>
  <c r="AT51" i="12" s="1"/>
  <c r="AS52" i="12"/>
  <c r="AT52" i="12" s="1"/>
  <c r="AD166" i="12"/>
  <c r="AD88" i="12"/>
  <c r="AD80" i="12"/>
  <c r="AD56" i="12"/>
  <c r="AD48" i="12"/>
  <c r="AD40" i="12"/>
  <c r="AD32" i="12"/>
  <c r="AD174" i="12"/>
  <c r="AD150" i="12"/>
  <c r="AD96" i="12"/>
  <c r="AD86" i="12"/>
  <c r="AD70" i="12"/>
  <c r="AD62" i="12"/>
  <c r="AD54" i="12"/>
  <c r="AD46" i="12"/>
  <c r="AD38" i="12"/>
  <c r="AD30" i="12"/>
  <c r="AD21" i="12"/>
  <c r="AD12" i="12"/>
  <c r="AD158" i="12"/>
  <c r="AD126" i="12"/>
  <c r="AD112" i="12"/>
  <c r="AD104" i="12"/>
  <c r="AD94" i="12"/>
  <c r="AD78" i="12"/>
  <c r="AD110" i="12"/>
  <c r="AD102" i="12"/>
  <c r="AD93" i="12"/>
  <c r="AD85" i="12"/>
  <c r="AD77" i="12"/>
  <c r="AD69" i="12"/>
  <c r="AD61" i="12"/>
  <c r="AD53" i="12"/>
  <c r="AD45" i="12"/>
  <c r="AD37" i="12"/>
  <c r="AD28" i="12"/>
  <c r="AD20" i="12"/>
  <c r="AD11" i="12"/>
  <c r="AD115" i="12"/>
  <c r="AD134" i="12"/>
  <c r="AD136" i="12"/>
  <c r="AD128" i="12"/>
  <c r="AD72" i="12"/>
  <c r="AD64" i="12"/>
  <c r="AD182" i="12"/>
  <c r="AD142" i="12"/>
  <c r="AD118" i="12"/>
  <c r="AD84" i="12"/>
  <c r="AD27" i="12"/>
  <c r="AD114" i="12"/>
  <c r="AD108" i="12"/>
  <c r="AD90" i="12"/>
  <c r="AD82" i="12"/>
  <c r="AD74" i="12"/>
  <c r="AD66" i="12"/>
  <c r="AD58" i="12"/>
  <c r="AD50" i="12"/>
  <c r="AD42" i="12"/>
  <c r="AD34" i="12"/>
  <c r="AD25" i="12"/>
  <c r="AD16" i="12"/>
  <c r="AD92" i="12"/>
  <c r="AD60" i="12"/>
  <c r="AD44" i="12"/>
  <c r="AD100" i="12"/>
  <c r="AD183" i="12"/>
  <c r="AD175" i="12"/>
  <c r="AD167" i="12"/>
  <c r="AD159" i="12"/>
  <c r="AD151" i="12"/>
  <c r="AD143" i="12"/>
  <c r="AD135" i="12"/>
  <c r="AD127" i="12"/>
  <c r="AD119" i="12"/>
  <c r="AD106" i="12"/>
  <c r="AD98" i="12"/>
  <c r="AD89" i="12"/>
  <c r="AD81" i="12"/>
  <c r="AD73" i="12"/>
  <c r="AD65" i="12"/>
  <c r="AD57" i="12"/>
  <c r="AD49" i="12"/>
  <c r="AD41" i="12"/>
  <c r="AD33" i="12"/>
  <c r="AD15" i="12"/>
  <c r="AD95" i="12"/>
  <c r="AD68" i="12"/>
  <c r="AD52" i="12"/>
  <c r="AD19" i="12"/>
  <c r="AD105" i="12"/>
  <c r="AD97" i="12"/>
  <c r="AD23" i="12"/>
  <c r="AD14" i="12"/>
  <c r="AD76" i="12"/>
  <c r="AD36" i="12"/>
  <c r="AD87" i="12"/>
  <c r="AD79" i="12"/>
  <c r="AD71" i="12"/>
  <c r="AD63" i="12"/>
  <c r="AD55" i="12"/>
  <c r="AD47" i="12"/>
  <c r="AD39" i="12"/>
  <c r="AD31" i="12"/>
  <c r="AD22" i="12"/>
  <c r="AD13" i="12"/>
  <c r="AU179" i="12"/>
  <c r="AZ185" i="12"/>
  <c r="C167" i="12" l="1"/>
  <c r="D167" i="12"/>
  <c r="M16" i="12"/>
  <c r="M10" i="12"/>
  <c r="M40" i="12" l="1"/>
  <c r="N40" i="12"/>
  <c r="C16" i="12" l="1"/>
  <c r="C58" i="12"/>
  <c r="AV185" i="12"/>
  <c r="AY185" i="12" s="1"/>
  <c r="AZ179" i="12" s="1"/>
  <c r="AU185" i="12"/>
  <c r="M185" i="12"/>
  <c r="J185" i="12"/>
  <c r="AY179" i="12"/>
  <c r="AZ173" i="12" s="1"/>
  <c r="M179" i="12"/>
  <c r="J179" i="12"/>
  <c r="D179" i="12"/>
  <c r="C179" i="12"/>
  <c r="AU178" i="12"/>
  <c r="AU177" i="12"/>
  <c r="AU176" i="12"/>
  <c r="AU175" i="12"/>
  <c r="AY173" i="12"/>
  <c r="AZ167" i="12" s="1"/>
  <c r="M173" i="12"/>
  <c r="J173" i="12"/>
  <c r="D173" i="12"/>
  <c r="C173" i="12"/>
  <c r="AY167" i="12"/>
  <c r="AZ161" i="12" s="1"/>
  <c r="M167" i="12"/>
  <c r="N161" i="12" s="1"/>
  <c r="J167" i="12"/>
  <c r="AY161" i="12"/>
  <c r="AZ155" i="12" s="1"/>
  <c r="M161" i="12"/>
  <c r="J161" i="12"/>
  <c r="D161" i="12"/>
  <c r="C161" i="12"/>
  <c r="AY155" i="12"/>
  <c r="AZ149" i="12" s="1"/>
  <c r="AU155" i="12"/>
  <c r="M155" i="12"/>
  <c r="N149" i="12" s="1"/>
  <c r="J155" i="12"/>
  <c r="D155" i="12"/>
  <c r="C155" i="12"/>
  <c r="AY149" i="12"/>
  <c r="AZ143" i="12" s="1"/>
  <c r="AU149" i="12"/>
  <c r="M149" i="12"/>
  <c r="J149" i="12"/>
  <c r="D149" i="12"/>
  <c r="C149" i="12"/>
  <c r="AY143" i="12"/>
  <c r="AZ137" i="12" s="1"/>
  <c r="AU143" i="12"/>
  <c r="N143" i="12"/>
  <c r="M143" i="12"/>
  <c r="J143" i="12"/>
  <c r="D143" i="12"/>
  <c r="C143" i="12"/>
  <c r="AY137" i="12"/>
  <c r="AU137" i="12"/>
  <c r="N137" i="12"/>
  <c r="M137" i="12"/>
  <c r="J137" i="12"/>
  <c r="D137" i="12"/>
  <c r="C137" i="12"/>
  <c r="AY131" i="12"/>
  <c r="AZ131" i="12" s="1"/>
  <c r="AU131" i="12"/>
  <c r="N131" i="12"/>
  <c r="M131" i="12"/>
  <c r="J131" i="12"/>
  <c r="D131" i="12"/>
  <c r="C131" i="12"/>
  <c r="AY125" i="12"/>
  <c r="AZ125" i="12" s="1"/>
  <c r="AU125" i="12"/>
  <c r="N125" i="12"/>
  <c r="M125" i="12"/>
  <c r="J125" i="12"/>
  <c r="D125" i="12"/>
  <c r="C125" i="12"/>
  <c r="AY124" i="12"/>
  <c r="AZ124" i="12" s="1"/>
  <c r="N124" i="12"/>
  <c r="M124" i="12"/>
  <c r="J124" i="12"/>
  <c r="D124" i="12"/>
  <c r="C124" i="12"/>
  <c r="AY118" i="12"/>
  <c r="AZ118" i="12" s="1"/>
  <c r="AU118" i="12"/>
  <c r="N118" i="12"/>
  <c r="M118" i="12"/>
  <c r="J118" i="12"/>
  <c r="D118" i="12"/>
  <c r="C118" i="12"/>
  <c r="AY112" i="12"/>
  <c r="AZ112" i="12" s="1"/>
  <c r="AU112" i="12"/>
  <c r="N112" i="12"/>
  <c r="M112" i="12"/>
  <c r="J112" i="12"/>
  <c r="D112" i="12"/>
  <c r="C112" i="12"/>
  <c r="AY106" i="12"/>
  <c r="AZ106" i="12" s="1"/>
  <c r="AU106" i="12"/>
  <c r="N106" i="12"/>
  <c r="M106" i="12"/>
  <c r="J106" i="12"/>
  <c r="D106" i="12"/>
  <c r="C106" i="12"/>
  <c r="AY100" i="12"/>
  <c r="AZ100" i="12" s="1"/>
  <c r="AU100" i="12"/>
  <c r="N100" i="12"/>
  <c r="M100" i="12"/>
  <c r="J100" i="12"/>
  <c r="D100" i="12"/>
  <c r="C100" i="12"/>
  <c r="AY94" i="12"/>
  <c r="AZ94" i="12" s="1"/>
  <c r="AU94" i="12"/>
  <c r="N94" i="12"/>
  <c r="M94" i="12"/>
  <c r="J94" i="12"/>
  <c r="D94" i="12"/>
  <c r="C94" i="12"/>
  <c r="AY88" i="12"/>
  <c r="AZ88" i="12" s="1"/>
  <c r="AU88" i="12"/>
  <c r="N88" i="12"/>
  <c r="M88" i="12"/>
  <c r="J88" i="12"/>
  <c r="D88" i="12"/>
  <c r="C88" i="12"/>
  <c r="AY82" i="12"/>
  <c r="AZ82" i="12" s="1"/>
  <c r="AX82" i="12"/>
  <c r="AU82" i="12"/>
  <c r="N82" i="12"/>
  <c r="M82" i="12"/>
  <c r="J82" i="12"/>
  <c r="D82" i="12"/>
  <c r="C82" i="12"/>
  <c r="AU81" i="12"/>
  <c r="AU80" i="12"/>
  <c r="AU79" i="12"/>
  <c r="AU78" i="12"/>
  <c r="AU77" i="12"/>
  <c r="AY76" i="12"/>
  <c r="AZ76" i="12" s="1"/>
  <c r="AX76" i="12"/>
  <c r="AU76" i="12"/>
  <c r="N76" i="12"/>
  <c r="M76" i="12"/>
  <c r="J76" i="12"/>
  <c r="D76" i="12"/>
  <c r="C76" i="12"/>
  <c r="AY70" i="12"/>
  <c r="AZ70" i="12" s="1"/>
  <c r="AX70" i="12"/>
  <c r="AU70" i="12"/>
  <c r="N70" i="12"/>
  <c r="M70" i="12"/>
  <c r="J70" i="12"/>
  <c r="D70" i="12"/>
  <c r="C70" i="12"/>
  <c r="AY64" i="12"/>
  <c r="AZ64" i="12" s="1"/>
  <c r="AX64" i="12"/>
  <c r="AU64" i="12"/>
  <c r="N64" i="12"/>
  <c r="M64" i="12"/>
  <c r="J64" i="12"/>
  <c r="D64" i="12"/>
  <c r="AY58" i="12"/>
  <c r="AZ58" i="12" s="1"/>
  <c r="AX58" i="12"/>
  <c r="AU58" i="12"/>
  <c r="N58" i="12"/>
  <c r="M58" i="12"/>
  <c r="J58" i="12"/>
  <c r="D58" i="12"/>
  <c r="AY52" i="12"/>
  <c r="AZ52" i="12" s="1"/>
  <c r="AX52" i="12"/>
  <c r="AU52" i="12"/>
  <c r="N52" i="12"/>
  <c r="M52" i="12"/>
  <c r="J52" i="12"/>
  <c r="D52" i="12"/>
  <c r="C52" i="12"/>
  <c r="AY46" i="12"/>
  <c r="AZ46" i="12" s="1"/>
  <c r="AX46" i="12"/>
  <c r="AU46" i="12"/>
  <c r="N46" i="12"/>
  <c r="M46" i="12"/>
  <c r="J46" i="12"/>
  <c r="D46" i="12"/>
  <c r="C46" i="12"/>
  <c r="AY40" i="12"/>
  <c r="AZ40" i="12" s="1"/>
  <c r="AX40" i="12"/>
  <c r="J40" i="12"/>
  <c r="O40" i="12" s="1"/>
  <c r="P40" i="12" s="1"/>
  <c r="D40" i="12"/>
  <c r="C40" i="12"/>
  <c r="AX34" i="12"/>
  <c r="AW34" i="12"/>
  <c r="AY34" i="12" s="1"/>
  <c r="AZ34" i="12" s="1"/>
  <c r="N34" i="12"/>
  <c r="M34" i="12"/>
  <c r="J34" i="12"/>
  <c r="D34" i="12"/>
  <c r="C34" i="12"/>
  <c r="AY28" i="12"/>
  <c r="AZ28" i="12" s="1"/>
  <c r="AX28" i="12"/>
  <c r="N28" i="12"/>
  <c r="M28" i="12"/>
  <c r="J28" i="12"/>
  <c r="D28" i="12"/>
  <c r="C28" i="12"/>
  <c r="AX22" i="12"/>
  <c r="AW22" i="12"/>
  <c r="AV22" i="12"/>
  <c r="N22" i="12"/>
  <c r="M22" i="12"/>
  <c r="J22" i="12"/>
  <c r="D22" i="12"/>
  <c r="C22" i="12"/>
  <c r="AX16" i="12"/>
  <c r="AW16" i="12"/>
  <c r="AV16" i="12"/>
  <c r="N16" i="12"/>
  <c r="J16" i="12"/>
  <c r="D16" i="12"/>
  <c r="AX10" i="12"/>
  <c r="AW10" i="12"/>
  <c r="AV10" i="12"/>
  <c r="N10" i="12"/>
  <c r="J10" i="12"/>
  <c r="D10" i="12"/>
  <c r="C10" i="12"/>
  <c r="D67" i="9"/>
  <c r="K42" i="8"/>
  <c r="K41" i="8"/>
  <c r="K40" i="8"/>
  <c r="K39" i="8"/>
  <c r="K38" i="8"/>
  <c r="K37" i="8"/>
  <c r="K36" i="8"/>
  <c r="K35" i="8"/>
  <c r="K34" i="8"/>
  <c r="K33" i="8"/>
  <c r="K32" i="8"/>
  <c r="K31" i="8"/>
  <c r="K30" i="8"/>
  <c r="K29" i="8"/>
  <c r="K28" i="8"/>
  <c r="K27" i="8"/>
  <c r="K26" i="8"/>
  <c r="K25" i="8"/>
  <c r="K24" i="8"/>
  <c r="K23" i="8"/>
  <c r="K22" i="8"/>
  <c r="K21" i="8"/>
  <c r="K20" i="8"/>
  <c r="K19" i="8"/>
  <c r="K18" i="8"/>
  <c r="B223" i="6"/>
  <c r="B222" i="6"/>
  <c r="F221" i="6"/>
  <c r="B221" i="6"/>
  <c r="F220" i="6"/>
  <c r="F219" i="6"/>
  <c r="F218" i="6"/>
  <c r="F217" i="6"/>
  <c r="F216" i="6"/>
  <c r="F215" i="6"/>
  <c r="F214" i="6"/>
  <c r="F213" i="6"/>
  <c r="F212" i="6"/>
  <c r="F211" i="6"/>
  <c r="H210" i="6"/>
  <c r="F210" i="6"/>
  <c r="O149" i="12" l="1"/>
  <c r="P149" i="12" s="1"/>
  <c r="O76" i="12"/>
  <c r="P76" i="12" s="1"/>
  <c r="O137" i="12"/>
  <c r="P137" i="12" s="1"/>
  <c r="O143" i="12"/>
  <c r="P143" i="12" s="1"/>
  <c r="AY16" i="12"/>
  <c r="AZ16" i="12" s="1"/>
  <c r="O173" i="12"/>
  <c r="P173" i="12" s="1"/>
  <c r="O185" i="12"/>
  <c r="P185" i="12" s="1"/>
  <c r="O112" i="12"/>
  <c r="P112" i="12" s="1"/>
  <c r="O179" i="12"/>
  <c r="P179" i="12" s="1"/>
  <c r="O88" i="12"/>
  <c r="P88" i="12" s="1"/>
  <c r="O94" i="12"/>
  <c r="P94" i="12" s="1"/>
  <c r="O28" i="12"/>
  <c r="P28" i="12" s="1"/>
  <c r="O100" i="12"/>
  <c r="P100" i="12" s="1"/>
  <c r="O58" i="12"/>
  <c r="P58" i="12" s="1"/>
  <c r="O52" i="12"/>
  <c r="P52" i="12" s="1"/>
  <c r="O106" i="12"/>
  <c r="P106" i="12" s="1"/>
  <c r="O70" i="12"/>
  <c r="P70" i="12" s="1"/>
  <c r="O124" i="12"/>
  <c r="P124" i="12" s="1"/>
  <c r="O125" i="12"/>
  <c r="P125" i="12" s="1"/>
  <c r="O82" i="12"/>
  <c r="P82" i="12" s="1"/>
  <c r="O118" i="12"/>
  <c r="P118" i="12" s="1"/>
  <c r="O16" i="12"/>
  <c r="P16" i="12" s="1"/>
  <c r="O22" i="12"/>
  <c r="P22" i="12" s="1"/>
  <c r="O131" i="12"/>
  <c r="P131" i="12" s="1"/>
  <c r="AY22" i="12"/>
  <c r="AZ22" i="12" s="1"/>
  <c r="AY10" i="12"/>
  <c r="AZ10" i="12" s="1"/>
  <c r="O46" i="12"/>
  <c r="P46" i="12" s="1"/>
  <c r="O64" i="12"/>
  <c r="P64" i="12" s="1"/>
  <c r="O155" i="12"/>
  <c r="P155" i="12" s="1"/>
  <c r="O10" i="12"/>
  <c r="P10" i="12" s="1"/>
  <c r="O34" i="12"/>
  <c r="P34" i="12" s="1"/>
  <c r="O167" i="12"/>
  <c r="P167" i="12" s="1"/>
  <c r="O161" i="12"/>
  <c r="P16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Dalila Mariño Morales</author>
  </authors>
  <commentList>
    <comment ref="BJ9" authorId="0" shapeId="0" xr:uid="{759C2377-8FCE-43E1-A801-286345A9CBA0}">
      <text>
        <r>
          <rPr>
            <sz val="9"/>
            <color indexed="81"/>
            <rFont val="Tahoma"/>
            <family val="2"/>
          </rPr>
          <t xml:space="preserve">
Seleccione si el control fue eficaz (Si o No).</t>
        </r>
      </text>
    </comment>
    <comment ref="BK9" authorId="0" shapeId="0" xr:uid="{1558A10B-9BA3-47F7-BDF6-6FD43DA38F90}">
      <text>
        <r>
          <rPr>
            <sz val="9"/>
            <color indexed="81"/>
            <rFont val="Tahoma"/>
            <family val="2"/>
          </rPr>
          <t>Describir las acciones (controles) 
realizadas en el periodo establecido con el proposito de mitigar la materialización del riesgo.</t>
        </r>
      </text>
    </comment>
    <comment ref="BM9" authorId="0" shapeId="0" xr:uid="{BA371612-23CC-4BE3-8BD9-787B6EBDBF6B}">
      <text>
        <r>
          <rPr>
            <sz val="9"/>
            <color indexed="81"/>
            <rFont val="Tahoma"/>
            <family val="2"/>
          </rPr>
          <t>Describir las acciones de Plan de Acción realizadas en el periodo establecido, que permitierón fortalecer los controles del  riesgo.</t>
        </r>
      </text>
    </comment>
    <comment ref="BP9" authorId="0" shapeId="0" xr:uid="{F36341DC-37C8-4FB3-BA8C-6E1420E33B77}">
      <text>
        <r>
          <rPr>
            <sz val="9"/>
            <color indexed="81"/>
            <rFont val="Tahoma"/>
            <family val="2"/>
          </rPr>
          <t xml:space="preserve">
Escribir si se materializó el riesgo (Si/No).</t>
        </r>
      </text>
    </comment>
    <comment ref="BQ9" authorId="0" shapeId="0" xr:uid="{0D375E9F-907B-400E-8140-6AFE16BA7CCD}">
      <text>
        <r>
          <rPr>
            <sz val="9"/>
            <color indexed="81"/>
            <rFont val="Tahoma"/>
            <family val="2"/>
          </rPr>
          <t xml:space="preserve">
La respuesta es Si: Describir como se materializó el riesgo y sus características.
En caso de no tener materializaciòn coloque NO APLICA</t>
        </r>
      </text>
    </comment>
    <comment ref="BR9" authorId="0" shapeId="0" xr:uid="{4F51900E-422E-4654-A3F9-AE5FF6AF6138}">
      <text>
        <r>
          <rPr>
            <sz val="9"/>
            <color indexed="81"/>
            <rFont val="Tahoma"/>
            <family val="2"/>
          </rPr>
          <t>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BT9" authorId="0" shapeId="0" xr:uid="{41AA0AE7-E9F4-4279-A4A0-6DD730B108DD}">
      <text>
        <r>
          <rPr>
            <sz val="9"/>
            <color indexed="81"/>
            <rFont val="Tahoma"/>
            <family val="2"/>
          </rPr>
          <t xml:space="preserve">
Seleccione si el control fue eficaz (Si o No).</t>
        </r>
      </text>
    </comment>
    <comment ref="BZ9" authorId="0" shapeId="0" xr:uid="{363631BB-F5FB-4C5B-9CD9-32C1C038772D}">
      <text>
        <r>
          <rPr>
            <sz val="9"/>
            <color indexed="81"/>
            <rFont val="Tahoma"/>
            <family val="2"/>
          </rPr>
          <t xml:space="preserve">
Escribir si se materializó el riesgo (Si/No).</t>
        </r>
      </text>
    </comment>
    <comment ref="CB9" authorId="0" shapeId="0" xr:uid="{3184A126-F7B1-43B0-BF15-B9BADF0CE01C}">
      <text>
        <r>
          <rPr>
            <sz val="9"/>
            <color indexed="81"/>
            <rFont val="Tahoma"/>
            <family val="2"/>
          </rPr>
          <t>Seleccione si el control fue eficaz (Si o No).</t>
        </r>
      </text>
    </comment>
    <comment ref="CG9" authorId="0" shapeId="0" xr:uid="{45BBC9D6-CC13-49E0-8063-3911C3BB31F1}">
      <text>
        <r>
          <rPr>
            <sz val="9"/>
            <color indexed="81"/>
            <rFont val="Tahoma"/>
            <family val="2"/>
          </rPr>
          <t xml:space="preserve">
Seleccione si el control fue eficaz (Si o No).</t>
        </r>
      </text>
    </comment>
    <comment ref="CH9" authorId="0" shapeId="0" xr:uid="{24FAB5A6-65BE-4294-A340-B3F3C7848FE5}">
      <text>
        <r>
          <rPr>
            <sz val="9"/>
            <color indexed="81"/>
            <rFont val="Tahoma"/>
            <family val="2"/>
          </rPr>
          <t>Describir las acciones (controles) 
realizadas en el periodo establecido con el proposito de mitigar la materialización del riesgo.</t>
        </r>
      </text>
    </comment>
    <comment ref="CJ9" authorId="0" shapeId="0" xr:uid="{AF642117-774D-439E-8CDF-9BA1F1EBAA1E}">
      <text>
        <r>
          <rPr>
            <sz val="9"/>
            <color indexed="81"/>
            <rFont val="Tahoma"/>
            <family val="2"/>
          </rPr>
          <t>Describir las acciones de Plan de Acción realizadas en el periodo establecido, que permitierón fortalecer los controles del  riesgo.</t>
        </r>
      </text>
    </comment>
    <comment ref="CM9" authorId="0" shapeId="0" xr:uid="{AF2EF4E4-554B-4C3E-B0BC-783B9AD79324}">
      <text>
        <r>
          <rPr>
            <sz val="9"/>
            <color indexed="81"/>
            <rFont val="Tahoma"/>
            <family val="2"/>
          </rPr>
          <t xml:space="preserve">
Escribir si se materializó el riesgo (Si/No).</t>
        </r>
      </text>
    </comment>
    <comment ref="CN9" authorId="0" shapeId="0" xr:uid="{FD48355F-1A16-4A97-8DEC-51E76F77387E}">
      <text>
        <r>
          <rPr>
            <sz val="9"/>
            <color indexed="81"/>
            <rFont val="Tahoma"/>
            <family val="2"/>
          </rPr>
          <t xml:space="preserve">
La respuesta es Si: Describir como se materializó el riesgo y sus características.
En caso de no tener materializaciòn coloque NO APLICA</t>
        </r>
      </text>
    </comment>
    <comment ref="CO9" authorId="0" shapeId="0" xr:uid="{C008E089-A811-493E-9CFD-9756A74116A1}">
      <text>
        <r>
          <rPr>
            <sz val="9"/>
            <color indexed="81"/>
            <rFont val="Tahoma"/>
            <family val="2"/>
          </rPr>
          <t>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Q9" authorId="0" shapeId="0" xr:uid="{F3A152C0-26C6-4574-B923-1D3BBCDF45D4}">
      <text>
        <r>
          <rPr>
            <sz val="9"/>
            <color indexed="81"/>
            <rFont val="Tahoma"/>
            <family val="2"/>
          </rPr>
          <t xml:space="preserve">
Seleccione si el control fue eficaz (Si o No).</t>
        </r>
      </text>
    </comment>
    <comment ref="CW9" authorId="0" shapeId="0" xr:uid="{9C3DF514-A5D8-4842-A601-CB8CFE7B9C6E}">
      <text>
        <r>
          <rPr>
            <sz val="9"/>
            <color indexed="81"/>
            <rFont val="Tahoma"/>
            <family val="2"/>
          </rPr>
          <t xml:space="preserve">
Escribir si se materializó el riesgo (Si/No).</t>
        </r>
      </text>
    </comment>
    <comment ref="CY9" authorId="0" shapeId="0" xr:uid="{A33999B7-A81B-40CF-A3D4-B0D64AC49673}">
      <text>
        <r>
          <rPr>
            <sz val="9"/>
            <color indexed="81"/>
            <rFont val="Tahoma"/>
            <family val="2"/>
          </rPr>
          <t>Seleccione si el control fue eficaz (Si o No).</t>
        </r>
      </text>
    </comment>
    <comment ref="DD9" authorId="0" shapeId="0" xr:uid="{3D51331A-C749-4D98-967D-9C08B62EDCE1}">
      <text>
        <r>
          <rPr>
            <sz val="9"/>
            <color indexed="81"/>
            <rFont val="Tahoma"/>
            <family val="2"/>
          </rPr>
          <t xml:space="preserve">
Seleccione si el control fue eficaz (Si o No).</t>
        </r>
      </text>
    </comment>
    <comment ref="DE9" authorId="0" shapeId="0" xr:uid="{6039E61D-5F13-496D-820A-40C6C32CD15B}">
      <text>
        <r>
          <rPr>
            <sz val="9"/>
            <color indexed="81"/>
            <rFont val="Tahoma"/>
            <family val="2"/>
          </rPr>
          <t>Describir las acciones (controles) 
realizadas en el periodo establecido con el proposito de mitigar la materialización del riesgo.</t>
        </r>
      </text>
    </comment>
    <comment ref="DG9" authorId="0" shapeId="0" xr:uid="{F02A70EC-9CA3-464A-85D8-360FE0654123}">
      <text>
        <r>
          <rPr>
            <sz val="9"/>
            <color indexed="81"/>
            <rFont val="Tahoma"/>
            <family val="2"/>
          </rPr>
          <t>Describir las acciones de Plan de Acción realizadas en el periodo establecido, que permitierón fortalecer los controles del  riesgo.</t>
        </r>
      </text>
    </comment>
    <comment ref="DJ9" authorId="0" shapeId="0" xr:uid="{4AA8BFF0-0AB5-41B7-A471-041A325EB4D5}">
      <text>
        <r>
          <rPr>
            <sz val="9"/>
            <color indexed="81"/>
            <rFont val="Tahoma"/>
            <family val="2"/>
          </rPr>
          <t xml:space="preserve">
Escribir si se materializó el riesgo (Si/No).</t>
        </r>
      </text>
    </comment>
    <comment ref="DK9" authorId="0" shapeId="0" xr:uid="{C3700C29-1FC8-48FA-B089-BB1292917A54}">
      <text>
        <r>
          <rPr>
            <sz val="9"/>
            <color indexed="81"/>
            <rFont val="Tahoma"/>
            <family val="2"/>
          </rPr>
          <t xml:space="preserve">
La respuesta es Si: Describir como se materializó el riesgo y sus características.
En caso de no tener materializaciòn coloque NO APLICA</t>
        </r>
      </text>
    </comment>
    <comment ref="DL9" authorId="0" shapeId="0" xr:uid="{02C51EE6-38D8-4CC5-A5BF-A984F78042C6}">
      <text>
        <r>
          <rPr>
            <sz val="9"/>
            <color indexed="81"/>
            <rFont val="Tahoma"/>
            <family val="2"/>
          </rPr>
          <t>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DN9" authorId="0" shapeId="0" xr:uid="{C99860F3-F10C-47FE-A163-0BB6790AA497}">
      <text>
        <r>
          <rPr>
            <sz val="9"/>
            <color indexed="81"/>
            <rFont val="Tahoma"/>
            <family val="2"/>
          </rPr>
          <t xml:space="preserve">
Seleccione si el control fue eficaz (Si o No).</t>
        </r>
      </text>
    </comment>
    <comment ref="DT9" authorId="0" shapeId="0" xr:uid="{8D9DF06F-A57C-4B3D-9B47-8C87926BF116}">
      <text>
        <r>
          <rPr>
            <sz val="9"/>
            <color indexed="81"/>
            <rFont val="Tahoma"/>
            <family val="2"/>
          </rPr>
          <t xml:space="preserve">
Escribir si se materializó el riesgo (Si/No).</t>
        </r>
      </text>
    </comment>
    <comment ref="DV9" authorId="0" shapeId="0" xr:uid="{D6E024EE-B811-4247-A30E-5A2AB155F627}">
      <text>
        <r>
          <rPr>
            <sz val="9"/>
            <color indexed="81"/>
            <rFont val="Tahoma"/>
            <family val="2"/>
          </rPr>
          <t>Seleccione si el control fue eficaz (Si o No).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<sst xmlns="http://schemas.openxmlformats.org/spreadsheetml/2006/main" count="3696" uniqueCount="765">
  <si>
    <t>Matriz Mapa de Riesgos de Gestión</t>
  </si>
  <si>
    <t>La CVP define y actualiza su instrumento de riesgos de gestión con el propósito de facilitar el ejercicio de identificación, análisis, evaluación y seguimiento de los riesgos de gestión a los cuales se encuentra expuesta la entidad, el presente formato desarrolla un esquema completo acorde con los contenidos metodológicos de la Guía para la Administración del Riesgo y el diseño de controles V5,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</si>
  <si>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</si>
  <si>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CVP.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</si>
  <si>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</si>
  <si>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</si>
  <si>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</si>
  <si>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</si>
  <si>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</si>
  <si>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</si>
  <si>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</si>
  <si>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</si>
  <si>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</si>
  <si>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</si>
  <si>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</si>
  <si>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</si>
  <si>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</si>
  <si>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</si>
  <si>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Descripción del Riesgo</t>
  </si>
  <si>
    <t>Clasificación del Riesgo</t>
  </si>
  <si>
    <t>Utilice la lista de despliegue que se encuentra parametrizada, le aparecerán las opciones: i)Daños Activos Físicos, ii)Ejecución y Administración de procesos, iii)Fallas Tecnológicas, iv)Relaciones Laborales, v)Usuarios, productos y practicas organizacionales.</t>
  </si>
  <si>
    <t>Frecuencia con la cual se lleva a cabo la actividad</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</si>
  <si>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</si>
  <si>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Probabilidad Inherente</t>
  </si>
  <si>
    <t>Teniendo en cuenta la información ingresada en el campo de Frecuencia con la cual se lleva a cabo la actividad, la matriz esta parametrizada para atribuir la zona de calor donde esta ubicada.</t>
  </si>
  <si>
    <t>Probabilidad Inherente (%)</t>
  </si>
  <si>
    <t>Teniendo en cuenta la información ingresada en el campo de Frecuencia con la cual se lleva a cabo la actividad, la matriz esta parametrizada para atribuir el (%) correspondiente de acuerdo a la tabla de probabilidad</t>
  </si>
  <si>
    <t>Criterios de Impacto</t>
  </si>
  <si>
    <t>Utilice la lista de despliegue que se encuentra parametrizada, le aparecerán las opciones de la tabla de Impacto. La matriz automáticamente hará el cálculo para el nivel de impacto inherente</t>
  </si>
  <si>
    <t>Zona de Riesgo Inherente</t>
  </si>
  <si>
    <t>Teniendo en cuenta que ingresó la información de PROBABILIDAD e IMPACTO, la matriz automáticamente hará el cálculo para la zona de riesgo inherente</t>
  </si>
  <si>
    <t>No. Control</t>
  </si>
  <si>
    <t>Corresponde al número único asignado para cada control dentro de cada riesgo</t>
  </si>
  <si>
    <t>Descripción del Control</t>
  </si>
  <si>
    <t>Afectación</t>
  </si>
  <si>
    <t>Esta casilla no se diligencia, depende de la selección en la columna "Tipo"</t>
  </si>
  <si>
    <t>Utilice la lista de despliegue que se encuentra parametrizada, le aparecerán las opciones: i)Preventivo, ii)Detectivo, iii)Correctivo.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</si>
  <si>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</si>
  <si>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</si>
  <si>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</si>
  <si>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</si>
  <si>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La matriz automáticamente hará el cálculo para el control analizado</t>
  </si>
  <si>
    <t>Probabilidad Residual (%)</t>
  </si>
  <si>
    <t>Teniendo en cuenta la información calculada en la probabilidad inherente y los controles aplicados para el riesgo, la matriz esta parametrizada para atribuir el (%) correspondiente de acuerdo a la tabla de probabilidad</t>
  </si>
  <si>
    <t>Probabilidad Residual Final</t>
  </si>
  <si>
    <t>Teniendo en cuenta la información calculada en la probabilidad inherente y los controles aplicados para el riesgo, la matriz esta parametrizada para atribuir la zona de calor donde esta ubicada.</t>
  </si>
  <si>
    <t>Impacto Residual Final</t>
  </si>
  <si>
    <t>Teniendo en cuenta la información seleccionada en el impacto inherente y los controles aplicados para el riesgo, la matriz esta parametrizada para atribuir la zona de calor donde esta ubicada.</t>
  </si>
  <si>
    <t>Impacto Residual Final (%)</t>
  </si>
  <si>
    <t>Teniendo en cuenta la información seleccionada en el impacto inherente y los controles aplicados para el riesgo, la matriz esta parametrizada para atribuir el (%) correspondiente de acuerdo a la tabla de probabilidad</t>
  </si>
  <si>
    <t>Zona de Riesgo Final</t>
  </si>
  <si>
    <t>Tratamiento</t>
  </si>
  <si>
    <t>Utilice la lista de despliegue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</si>
  <si>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</si>
  <si>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</si>
  <si>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</si>
  <si>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</si>
  <si>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</si>
  <si>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</si>
  <si>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</si>
  <si>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</si>
  <si>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Describa cual es la evidencia que soporta la aplicación del control definido</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</si>
  <si>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</si>
  <si>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</si>
  <si>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</si>
  <si>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</si>
  <si>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</si>
  <si>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</si>
  <si>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t>MAPA DE RIESGOS DE GESTIÓN 
CAJA DE LA VIVIENDA POPULAR</t>
  </si>
  <si>
    <t>Identificación del riesgo</t>
  </si>
  <si>
    <t>Análisis del riesgo inherente</t>
  </si>
  <si>
    <t>Evaluación del riesgo - Valoración de los controles</t>
  </si>
  <si>
    <t>Evaluación del riesgo - Nivel del riesgo residual</t>
  </si>
  <si>
    <t>Plan de Acción</t>
  </si>
  <si>
    <t xml:space="preserve">Responsable </t>
  </si>
  <si>
    <t>Impacto*</t>
  </si>
  <si>
    <t>Impacto 
Inherente</t>
  </si>
  <si>
    <t>%</t>
  </si>
  <si>
    <t>No. Control*</t>
  </si>
  <si>
    <t>Descripción del Control*</t>
  </si>
  <si>
    <t>Atributos</t>
  </si>
  <si>
    <t>Criterio de Evaluación CONTROL</t>
  </si>
  <si>
    <t>Fortaleza del Control</t>
  </si>
  <si>
    <t>Tratamiento*</t>
  </si>
  <si>
    <t>Plan de Acción*</t>
  </si>
  <si>
    <t>Periodicidad*</t>
  </si>
  <si>
    <t>Soporte / Evidencia*</t>
  </si>
  <si>
    <t>Estado*</t>
  </si>
  <si>
    <t>evalúa</t>
  </si>
  <si>
    <t>Tipo*</t>
  </si>
  <si>
    <t>Calificación</t>
  </si>
  <si>
    <t>Implementación*</t>
  </si>
  <si>
    <t>Documentación*</t>
  </si>
  <si>
    <t>Frecuencia*</t>
  </si>
  <si>
    <t>Evidencia*</t>
  </si>
  <si>
    <t>Calificación Controles</t>
  </si>
  <si>
    <t>Peso</t>
  </si>
  <si>
    <t>Segregación y autoridad*</t>
  </si>
  <si>
    <t>Propósito*</t>
  </si>
  <si>
    <t>Como se realiza la actividad de control*</t>
  </si>
  <si>
    <t>Que pasa con las observaciones o desviaciones*</t>
  </si>
  <si>
    <t>Evidencia de la ejecución del control*</t>
  </si>
  <si>
    <t>SUMA</t>
  </si>
  <si>
    <t>Eficacia de los controles
(SI / NO)</t>
  </si>
  <si>
    <t>Seguimiento Control</t>
  </si>
  <si>
    <t>Nombre de la Evidencia del Control (Nombre con el cual es cargada en la carpeta de evidencias)</t>
  </si>
  <si>
    <t>Nombre del Archivo que contiene la evidencia</t>
  </si>
  <si>
    <t>¿Se materializó el riesgo?
(SI/NO)</t>
  </si>
  <si>
    <t>Descripción de la materialización del riesgo</t>
  </si>
  <si>
    <t>Acciones generadas en la materialización del riesgo</t>
  </si>
  <si>
    <t>Fecha de Monitoreo</t>
  </si>
  <si>
    <t>OBSERVACIÓN DEL CONTROL</t>
  </si>
  <si>
    <t>ESTADO DEL CONTROL</t>
  </si>
  <si>
    <t>OBSERVACIÓN DE LA ACTIVIDAD</t>
  </si>
  <si>
    <t>RESULTADO DEL INDICADOR DE LA ACTIVIDAD</t>
  </si>
  <si>
    <t>ESTADO DE LA ACTIVIDAD</t>
  </si>
  <si>
    <t>Fecha de Seguimiento</t>
  </si>
  <si>
    <t>OBSERVACIÓN DE LA ACTIVIDAD DE TRATAMIENTO</t>
  </si>
  <si>
    <t>ESTADO DE LA ACCIÓN DE TRATAMIENTO</t>
  </si>
  <si>
    <t>% DE AVANCE DE LA ACTIVIDAD DE TRATAMIENTO</t>
  </si>
  <si>
    <t>5. Mejoramiento de Vivienda (PI 7680)</t>
  </si>
  <si>
    <t>Económico y Reputacional</t>
  </si>
  <si>
    <t xml:space="preserve">Posibilidad de afectación económica o reputacional por la  pérdida de la capacidad en la ejecución del proyecto de inversión debido a la no oportunidad en la planeación por falta de cultura organizacional para la planeación. </t>
  </si>
  <si>
    <t>Usuarios, productos y practicas</t>
  </si>
  <si>
    <t>El riesgo afecta la imagen de la entidad internamente, de conocimiento general, nivel interno, de junta dircetiva y accionistas y/o de provedores</t>
  </si>
  <si>
    <t>El Director de Mejoramiento de Vivienda, durante el primer bimestre, hará entrega al equipo de líderes temáticos de los lineamientos para la construcción del plan operativo con sus respectivos equipos.
En caso de identificar desviaciones se identificara una muestra para la medición de las causales de reprocesos por fases del proceso (Prefactibilidad, Factibilidad, expedición de actos de reconocimiento y ejecución).</t>
  </si>
  <si>
    <t>Preventivo</t>
  </si>
  <si>
    <t>Manual</t>
  </si>
  <si>
    <t>Documentado</t>
  </si>
  <si>
    <t>Continua</t>
  </si>
  <si>
    <t>Con Registro</t>
  </si>
  <si>
    <t>Asignado</t>
  </si>
  <si>
    <t>Adecuado</t>
  </si>
  <si>
    <t>Oportuna</t>
  </si>
  <si>
    <t>Prevenir</t>
  </si>
  <si>
    <t>Confiable</t>
  </si>
  <si>
    <t>Se investigan y resuelven oportunamente</t>
  </si>
  <si>
    <t>Completa</t>
  </si>
  <si>
    <t>Reducir (Mitigar)</t>
  </si>
  <si>
    <t xml:space="preserve">Realizar balance semestral sobre el avance de  ejecución de metas en el cual se evidencien las medidas correctivas a tomar, cuando aplique.
</t>
  </si>
  <si>
    <t>Director Mejoramiento de Vivienda o a quien Designe</t>
  </si>
  <si>
    <t>Semestral</t>
  </si>
  <si>
    <t>Balance semestral de metas</t>
  </si>
  <si>
    <t xml:space="preserve">1 Balance semestral </t>
  </si>
  <si>
    <t>Seleccione estado de actividad</t>
  </si>
  <si>
    <t>Tipo Control</t>
  </si>
  <si>
    <t>5. Mejoramiento de Vivienda</t>
  </si>
  <si>
    <t>Posibilidad de incumplimiento de los fines sociales a nivel de planes de acción de las Políticas Públicas, planes sectoriales y objetivo misional de la Entidad, debido al inadecuado acompañamiento técnico y social a los hogares durante la implementación de las mejoras en el rol de supervisores a la interventoría de las obras.</t>
  </si>
  <si>
    <t xml:space="preserve">El Director Mejoramiento de Vivienda o a quien designe realizará espacios de diálogo cada vez que se consideren necesarios y con la participación del equipo técnico de la Dirección de Mejoramiento de Vivienda, con el propósito de continuar con la implementación del plan de gestión social, generando los controles y medidas de acompañamiento técnico social que sean pertinentes en la fase de estructuración de los proyectos e implementación de las obras. </t>
  </si>
  <si>
    <t>Sin Documentar</t>
  </si>
  <si>
    <t>Sin Registro</t>
  </si>
  <si>
    <t>Realizar balance del Plan de Gestión Social de la dirección Mejoramiento de Vivienda y presentar una propuesta de ajuste metodológico y pedagógico acogiendo los lineamientos del nuevo Plan Distrital de Desarrollo</t>
  </si>
  <si>
    <t>Anual</t>
  </si>
  <si>
    <t>Balance Plan de Gestión Social</t>
  </si>
  <si>
    <t>Un (1) documento balance del Plan de Gestión Social</t>
  </si>
  <si>
    <t>Posibilidad de pérdida económica o afectación reputacional por retraso o incumplimiento de las metas debido a la entrega inoportuna  de productos requeridos, por errores en la ejecución y la gestión de los procesos, porque no se realizó el debido control de calidad y/o por cambios en la normatividad</t>
  </si>
  <si>
    <t>Ejecución y Administración de procesos</t>
  </si>
  <si>
    <t xml:space="preserve">El Director Mejoramiento de Vivienda o a quien designe, incorporará en la gestión del proyecto las mesas técnicas, cada vez que sea necesario, para la socialización de paquetes técnicos entregados entre estaciones de trabajo y/o para la entrega de lineamientos para la aplicación de criterios normativos y técnicos (lineamientos de diseño e ingeniería) que el equipo técnico debe tener en cuenta durante el proceso con el fin de evitar reprocesos. </t>
  </si>
  <si>
    <t>Realizar una (1)  jornada de sensibilización con el personal de la Dirección de Mejoramiento de Vivienda sobre la aplicación de criterios normativos y técnicos (lineamientos de diseño e ingeniería) que el equipo técnico debe tener en cuenta durante el proceso para la optimización de tiempos y resultados</t>
  </si>
  <si>
    <t xml:space="preserve">Actas y Lista de asistencia </t>
  </si>
  <si>
    <t>Una (1) jornada de sensibilización sobre aplicación de criterios normativos y técnicos realizadas.</t>
  </si>
  <si>
    <t>Posibilidad de pérdida económica o afectación reputacional por incumpliendo de los tiempos máximos estipulados por la Ley para emitir un acto administrativo a las solicitudes de apoyo técnico y del Plan Terrazas.</t>
  </si>
  <si>
    <t>El riesgo afecta la imagen de alguna área de la organización</t>
  </si>
  <si>
    <t>El Director Mejoramiento de Vivienda o a quien designe generará una base de seguimiento y control  mensual de tiempos en los procesos internos previos a la emisión de los actos administrativos (Desistimiento, actos de reconocimiento y/o licenciamiento)</t>
  </si>
  <si>
    <t>Baja</t>
  </si>
  <si>
    <t>Menor</t>
  </si>
  <si>
    <t xml:space="preserve">Generar una muestra semestral del 5% de los procesos en curso para verificar el cumplimiento de los tiempos de norma. </t>
  </si>
  <si>
    <t>Reporte del muestreo</t>
  </si>
  <si>
    <t>Reportes</t>
  </si>
  <si>
    <t>Posibilidad de pérdida económica o afectación reputacional por ilegalidad del acto administrativo debido a la interpretación errónea de la normatividad vigente por falta de conocimiento del valor normativo superior a los preceptos constitucionales.</t>
  </si>
  <si>
    <t>El Director Mejoramiento de Vivienda o a quien designe realizará la incorporación de la actualización normativa en las jornadas de información, formación y alineación  del equipo de la DMV y de ser necesario la programación de mesas técnicas para la precisión del lineamiento normativo y jurídico frente a los temas a cargo de la Dirección.</t>
  </si>
  <si>
    <t>Aleatoria</t>
  </si>
  <si>
    <t>Media</t>
  </si>
  <si>
    <t>Realizar cada vez que se requiera jornadas de sensibilización con el personal de la Curaduría Pública Social acerca de las nuevas características jurídicas, técnicas y operativas de la modalidad a ejecutar en el marco del nuevo plan de desarrollo</t>
  </si>
  <si>
    <t>Cada vez que se requiera</t>
  </si>
  <si>
    <t>Lista de asistencia y/o acta y presentación</t>
  </si>
  <si>
    <t>Cada vez que se requiera realizar jornada de sensibilización normativa al equipo de la Curaduría Pública Social</t>
  </si>
  <si>
    <t>10. Gestión Financiera</t>
  </si>
  <si>
    <t>Económico</t>
  </si>
  <si>
    <t>Detectivo</t>
  </si>
  <si>
    <t>Emitir informes de ejecución presupuestal a cada uno de los ordenadores de gasto sobre el comportamiento del presupuesto de gastos de la vigencia, giros, reservas presupuestales y pasivos exigibles con sus respectivas recomendaciones.</t>
  </si>
  <si>
    <t>Subdirector(a) Financiero(a)
Líder Profesional de Presupuesto</t>
  </si>
  <si>
    <t>Trimestral</t>
  </si>
  <si>
    <t>Informes de seguimiento a la ejecución del presupuesto de gastos de la vigencia, giros, reservas presupuestales y pasivos exigibles</t>
  </si>
  <si>
    <t>cuatro (4) Informes de seguimiento a la ejecución del presupuesto de gastos de la vigencia, giros, reservas presupuestales y pasivos exigibles</t>
  </si>
  <si>
    <t>El riesgo afecta la imagen de la entidad con algunos usuarios de relevancia frente al logro de los objetivos</t>
  </si>
  <si>
    <t>Subdirector Financiero y Contador</t>
  </si>
  <si>
    <t>Mensual</t>
  </si>
  <si>
    <t>Detectar</t>
  </si>
  <si>
    <t>Moderado</t>
  </si>
  <si>
    <t>Cuatrimestral</t>
  </si>
  <si>
    <t>2. Gestión de Comunicaciones</t>
  </si>
  <si>
    <t>Reputacionales</t>
  </si>
  <si>
    <t>Jefe Oficina Asesora de Comunicaciones</t>
  </si>
  <si>
    <t>ACTA DILIGENCIADA Código: 208-GD-Ft-06</t>
  </si>
  <si>
    <t>PUBLICACIÓN MENSUAL EN SERVIDOR OAC</t>
  </si>
  <si>
    <t xml:space="preserve">6. Mejoramiento de Barrios </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</si>
  <si>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para el giro de los pagos. 
(Este control se aplica siempre que se tengan contratos en ejecución).
Ante las posibles desviaciones al control, la Directora de Mejoramiento de Barrios solicita a la Subdirección Financiera la reprogramación del PAC de conformidad a la programación de pagos dada por los contratistas.</t>
  </si>
  <si>
    <t>Muy Baja</t>
  </si>
  <si>
    <t>Socializar con el equipo de la DMB los trámites y requisitos necesarios para la liquidación de contratos</t>
  </si>
  <si>
    <t>Director Técnico de Mejoramiento de Barrios y/o a quien Designe</t>
  </si>
  <si>
    <t>Lista de asistencia</t>
  </si>
  <si>
    <t>1 Socialización</t>
  </si>
  <si>
    <t>El profesional financiero valida trimestralmente el cumplimiento de los pagos programados en el PAC, así como de las actividades programadas en el PAA, a través de una reunión con los profesionales de apoyo a la supervisión donde se evalúa que la planificación inicial de los recursos disponibles se esté ejecutando de acuerdo a lo programado en la respectiva anualidad.
Ante las posibles desviaciones del control, la Directora de Mejoramiento de Barrios genera las alertas necesarias a la OAP para la evaluación y formulación de soluciones frente a la posible materialización del riesgo mediante una mesa de trabajo con la dirección.</t>
  </si>
  <si>
    <t xml:space="preserve">Realizar el seguimiento y control a la ejecución y giro de las reservas presupuestales y de los pasivos exigibles, a través de mesas de trabajo mensuales donde se registre el avance de las actividades necesarias para garantizar los giros respectivos . </t>
  </si>
  <si>
    <t>Acta de reunión</t>
  </si>
  <si>
    <t>Mesas de trabajo realizadas/Mesas de trabajo programadas</t>
  </si>
  <si>
    <t>6. Mejoramiento de Barrios  (PI 7703)</t>
  </si>
  <si>
    <t>Factores externos no mitigados o por negligencia del contratista no amonestada</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</si>
  <si>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(Este control se aplica siempre que se tengan contratos en ejecución).
Ante las posibles desviaciones, se realiza  la reprogramación de cronogramas de ejecución o se generan los planes de contingencia pertinentes.</t>
  </si>
  <si>
    <t>Realizar 1 socialización a los equipos de trabajo de la DMB sobre los puntos de control establecidos en el procedimiento de Supervisión de Contratos para evitar posibles incumplimientos por parte de los contratistas de consultoría, obra e interventoría.</t>
  </si>
  <si>
    <t>La interventoría y/o la supervisión verifican, aprueban o generan visto bueno, según corresponda, a los productos e informes parciales entregados por los contratistas y el cumplimiento de las condiciones pactadas en los contratos, a través del informe de supervisión mensual. 
Ante las posibles desviaciones, el ordenador del gasto solicitará a la Dirección Corporativa y CID el inicio del procedimiento administrativo para la imposición de multas, sanciones y declaratorias de incumplimientos</t>
  </si>
  <si>
    <t xml:space="preserve">Realizar 1 socialización a los equipos de trabajo de la DMB, referente al procedimiento 208-DGC-Pr-19 IMPOSICIÓN DE MULTAS  para el inicio de procesos sancionatorios por presuntos incumplimientos  </t>
  </si>
  <si>
    <t xml:space="preserve">1 Sensibilización </t>
  </si>
  <si>
    <t>Incluir intervenciones no viables al proceso de Mejoramiento de Barrios</t>
  </si>
  <si>
    <t>Posibilidad de afectación reputacional, ante la programación de las cantidades y costos de las metas en cada vigencia por incluir intervenciones no viables al proceso de Mejoramiento de Barrios debido al desarrollo de las actividades de probabilidad fuera de los requerimientos establecidos en el procedimiento</t>
  </si>
  <si>
    <t>El riesgo afecta la imagen de de la entidad con efecto publicitario sostenido a nivel de sector administrativo, nivel departamental o municipal</t>
  </si>
  <si>
    <t>Cada vez que se requiera, la Directora con el apoyo del equipo de trabajo de la DMB verifica la priorización, normatividad y reserva de las oportunidades identificadas de intervenciones en espacio publico a escala barrial, a través de comunicaciones oficiales donde se consulta a las entidades competentes sobre los aspectos técnicos o normativos de las intervenciones a viabilizar. 
Ante las posibles desviaciones, en el proceso de supervisión, el supervisor con el apoyo del equipo designado junto a la interventoría y consultoría realizarán el reconocimiento de las condiciones técnicas, SSTMA y sociales a las intervenciones en espacio público a escala barrial, a través del Acta de Reconocimiento In situ de las intervenciones a realizar.</t>
  </si>
  <si>
    <t xml:space="preserve">Revisar aleatoriamente el expediente de una de las previabilidades realizadas durante la vigencia 2023. </t>
  </si>
  <si>
    <t xml:space="preserve">Acta de reunión </t>
  </si>
  <si>
    <t xml:space="preserve">1 Revisión </t>
  </si>
  <si>
    <t>Cada vez que se requiera, la Directora con el apoyo del equipo de trabajo de la DMB verifica la viabilidad Técnica, Social y SSTMA de las oportunidades identificadas de intervenciones en espacio publico a escala barrial, a través del diligenciamiento insitu de las fichas de probabilidad técnica, social y SSTMA.
Ante las posibles desviaciones,  en el proceso de supervisión, el supervisor con el apoyo del equipo designado junto a la interventoría y consultoría realizarán el reconocimiento de las condiciones técnicas, SSTMA y sociales a las intervenciones en espacio público a escala barrial, a través del Acta de Reconocimiento In situ de las intervenciones a realizar.</t>
  </si>
  <si>
    <t xml:space="preserve">Realizar una socialización cada vez que sea necesario (de acuerdo al criterio del líder) a los profesionales responsables del procedimiento sobre las actividades y formatos del procedimiento </t>
  </si>
  <si>
    <t>16. Evaluación de la Gestión</t>
  </si>
  <si>
    <t>Leve</t>
  </si>
  <si>
    <t>Aceptar (Asumir)</t>
  </si>
  <si>
    <t>N/A</t>
  </si>
  <si>
    <t>Verificar y aprobar el plan de cada una de las auditorías de acuerdo con el Procedimiento "208-CI-Pr-01 Auditoria interna V7". El Asesor de control interno revisa la propuesta de plan de cada una de las auditorías hecha por los auditores, con el fin de verificar si cumplen los parámetros establecidos.</t>
  </si>
  <si>
    <t>8. Servicio al Ciudadano</t>
  </si>
  <si>
    <t>Alta</t>
  </si>
  <si>
    <t>Socializar de manera mensual con los contratistas que hacen parte de Servicio al Ciudadano los tramites y servicios que han sido modificados e información relevante que sea de interés para la ciudadanía.</t>
  </si>
  <si>
    <t>Director de Gestión Corporativa y/o a quien Designe</t>
  </si>
  <si>
    <t xml:space="preserve">Correos electrónicos  socializando a  los contratistas los trámites y servicios que han sido modificados e información relevante que sea de interés para la ciudadanía. </t>
  </si>
  <si>
    <t>(No. de correos remitidos / No. de correos programados (12)) * 100</t>
  </si>
  <si>
    <t>13. Adquisición de Bienes y Servicios</t>
  </si>
  <si>
    <t>Realizar seguimiento al formato 208-DGC-Ft-90 Certificado inclusión documentos en expediente electrónico se encuentre registrado correctamente e ingresarlo al expediente contractual correspondiente.</t>
  </si>
  <si>
    <t>Seguimiento del formato 208-DGC-Ft-90</t>
  </si>
  <si>
    <t>(No. de seguimientos realizados / No. De seguimientos programados) * 100</t>
  </si>
  <si>
    <t>Los supervisores de contrato no remiten el acta de liquidación en los términos señalados en la ley</t>
  </si>
  <si>
    <t xml:space="preserve">Realizar una alerta de los contratos posibles de incumplimiento de los términos señalados en la ley </t>
  </si>
  <si>
    <t xml:space="preserve">Alerta de los contratos posibles de incumplimiento de los términos señalados en la ley </t>
  </si>
  <si>
    <t>(No. de alertas realizadas / No. De alertas programadas) * 100</t>
  </si>
  <si>
    <t>1. Gestión Estratégica</t>
  </si>
  <si>
    <t>El responsable del proceso o a quien se le designe el desarrollo de la actividad debe actualizar, cada vez que se requiera, el Listado Maestro de Documentos y solicitar la publicación de la información actualizada en la carpeta de Calidad y, si aplica, en la Página Web de la entidad, con el fin de garantizar la disponibilidad y el acceso a la documentación del Sistema de Gestión, acorde a los requerimientos de los responsables de procesos. A fin de cada mes, se debe imprimir en pdf el archivo del Listado Maestro de Documentos en el que se evidencie el estado de actualización del mismo y permita validar la atención de las solicitudes de modificación y actualización realizadas en el mes. Mediante correo electrónico al líder del proceso, se confirma la publicación de la información y se reitera la responsabilidad por parte del líder del proceso de la revisión de los contenidos publicados y su socialización.
En los eventos que se no se pueda ejecutar el control se deberá solicitar ante la oficina TIC, una backup del listado maestro de documentos del ultimo mes.</t>
  </si>
  <si>
    <t xml:space="preserve">Efectuar semestralmente una socialización con los enlaces de procesos para medir la apropiación de los temas documentales del Sistema de Gestión (rutas y manejo correcto de la información del SIG, entre otras), con los servidores y colaboradores de la entidad </t>
  </si>
  <si>
    <t xml:space="preserve">Jefe Oficina Asesora de Planeación y Equipo de trabajo que Designe </t>
  </si>
  <si>
    <t>Lista de asistencia y/o acta y/o presentación</t>
  </si>
  <si>
    <t>1 Socialización semestral</t>
  </si>
  <si>
    <t>El equipo de calidad de la OAP debe evaluar semestralmente, mediante una mesa de trabajo del equipo de la OAP, los lineamientos para la estandarización, organización, manejo y control de la información del Sistema de Gestión de la CVP, con el propósito de garantizar la disponibilidad y el acceso a la documentación del 
Sistema de Gestión.
En los casos que se identifiquen desviaciones en el propósito de garantizar la disponibilidad y el acceso a la documentación del Sistema de Gestión, se deberán definir estrategias y acciones que permitan mitigar las brechas identificadas.</t>
  </si>
  <si>
    <t xml:space="preserve">Solicitar ante el proceso de gestión del Talento Humano la inclusión dentro del Plan Anual de Capacitación y en la actividad de Inducción y Reinducción una socialización sobre  los temas documentales del Sistema de Gestión (rutas y manejo correcto de la información del SIG, entre otras), con los servidores y colaboradores de la entidad </t>
  </si>
  <si>
    <t xml:space="preserve">Memorando ORFEO </t>
  </si>
  <si>
    <t xml:space="preserve">1 Memorando ORFEO </t>
  </si>
  <si>
    <t>Desde la OAP, el equipo de Calidad debe enviar un memorando de manera semestral, donde se solicite a cada líder de proceso: verificar que la información publicada dentro de las subcarpetas del SIG (carpeta calidad) de su proceso, sea precisa, este completa, relevante, accequible y corresponda a la ultimas versiones vigentes.
En los casos que los lideres de proceso, identifiquen alguna inconsistencia o errores en la publicación cada líder de proceso deberá informar mediante memorando a la oficina Asesora de Planeación y solicitar su ajuste respectivo de manera justificada.</t>
  </si>
  <si>
    <t>1. Gestión Estratégica (PI 7696)</t>
  </si>
  <si>
    <t xml:space="preserve">
Reprocesos que se genera con la información reportada por los gerentes de los proyectos de inversión.
Fallas humanas en el registro y consolidación de la información suministrada por los gerentes de los proyectos de inversión de la Entidad. 
Alta rotación de personal por parte de los proyectos de inversión.
Baja apropiación ante la importancia de la información reportada</t>
  </si>
  <si>
    <t>Posibilidad de afectación reputacional por el incumplimiento en los resultados previstos en los proyectos de inversión, afectando el cumplimiento de los compromisos adquiridos en el Plan de Desarrollo Distrital, debido a deficiencias en el reporte, consolidación y análisis de la información requerida para la definición del alcance real del proyecto</t>
  </si>
  <si>
    <t>Enviar al inicio de la vigencia por parte de la jefe de la Oficina Asesora de Planeación, un memorando indicando los plazos oportunos para la presentación mensual de los FUSS con los criterios de calidad, claridad, coherencia y pertinencia de la información reportada.</t>
  </si>
  <si>
    <t>Gestión Estratégica</t>
  </si>
  <si>
    <t>1 Memorando radicado</t>
  </si>
  <si>
    <t>Tablero de control reportado ante Comité.</t>
  </si>
  <si>
    <t>12 tableros de control</t>
  </si>
  <si>
    <t>Correctivo</t>
  </si>
  <si>
    <t xml:space="preserve">Desinterés en temas ambientales de funcionarios y visitantes.
 Escasa participación de las dependencias en las actividades de carácter ambiental </t>
  </si>
  <si>
    <t xml:space="preserve">Mensualmente, el referente ambiental realiza seguimiento al cumplimiento del Plan de Acción Anual del Plan Institucional de Gestión Ambiental (PIGA), y genera un reporte de avance del cumplimiento del mismo, el cual se incluye en el FUSS - Informe de seguimiento mensual a la ejecución de las actividades a cargo de la OAP en el marco del proyecto de inversión 7696.
Si se evidencian retrasos o incumplimiento de las actividades programadas, se procede a hacer una mesa de trabajo para analizar las causas del retraso y evaluar su reprogramación.
</t>
  </si>
  <si>
    <t>Realizar estrategias de educación ambiental dirigidas a los funcionarios  y contratistas de la entidad sobre los programas ambientales del PIGA</t>
  </si>
  <si>
    <t>Delegado ambiental por parte de la Oficina Asesora de Planeación</t>
  </si>
  <si>
    <t>Presentación o lista de asistencia</t>
  </si>
  <si>
    <t>1 Actividad trimestral</t>
  </si>
  <si>
    <t xml:space="preserve">15. Gestión del Control Disciplinario Interno </t>
  </si>
  <si>
    <t>14. Gestión Tecnología de la Información y Comunicaciones</t>
  </si>
  <si>
    <t>Se socializará al equipo de la Oficina TIC el proceso para la revisión del marco normativo en los documentos del proceso TIC que sean generados y/o actualizados por parte de los responsables de los servicios de TI.</t>
  </si>
  <si>
    <t>Jefe Oficina TIC</t>
  </si>
  <si>
    <t>Memorando Actualización Reporte Normograma-Acta Actualización Normograma</t>
  </si>
  <si>
    <t>1 Socialización realizada</t>
  </si>
  <si>
    <t>12. Gestión del Talento Humano</t>
  </si>
  <si>
    <t>El responsable del SG SST deberá realizar revisión continua de la normatividad vigente del SG SST</t>
  </si>
  <si>
    <t>Realizar los reportes del SG-SST dando cumplimiento a los términos establecidos (anual y periódico) por el DASC (SST EN LINEA) y reporte anual al ministerio de trabajo.</t>
  </si>
  <si>
    <t xml:space="preserve">Profesional designado por el/la Subdirector Administrativo/a como responsable del Sistema de Gestión de Seguridad y Salud en el Trabajo. </t>
  </si>
  <si>
    <t>REPORTE SST en línea y reporte anual al Ministerio de Trabajo</t>
  </si>
  <si>
    <t>2 reportes del SG-SST</t>
  </si>
  <si>
    <t xml:space="preserve">El Servidor Público firma una carta de compromiso de capacitación </t>
  </si>
  <si>
    <t>Realizar invitaciones focalizadas  a través de los diferentes medios de comunicación dispuestos por la Entidad</t>
  </si>
  <si>
    <t xml:space="preserve">El/la servidor/a publico/a designado  por el Subdirector /a Administrativo /a designado por la Subdirección Administrativa </t>
  </si>
  <si>
    <t xml:space="preserve"> Invitaciones a participar en las actividades programadas en el marco del plan estratégico de talento humano </t>
  </si>
  <si>
    <t>Automático</t>
  </si>
  <si>
    <t xml:space="preserve">Trimestral </t>
  </si>
  <si>
    <t>11. Gestión Documental</t>
  </si>
  <si>
    <t xml:space="preserve">Profesional designado por la Subdirección Administrativa </t>
  </si>
  <si>
    <t>Daños Activos Físicos/eventos externos</t>
  </si>
  <si>
    <t xml:space="preserve">El Personal del Proceso de Gestión Documental y/o Delegado documental de cada dependencia verifica  el estado de los expedientes en el momento de la entrega por parte del personal al que le fue prestado, teniendo en cuenta los criterios establecidos por la normatividad vigente. </t>
  </si>
  <si>
    <t>Establecer el cronograma para ejecutar la limpieza y desinfección del archivo</t>
  </si>
  <si>
    <t>El Personal del Proceso de Gestión Documental y/o Delegado documental de cada dependencia</t>
  </si>
  <si>
    <t>Cronograma establecido</t>
  </si>
  <si>
    <t>Un cronograma establecido</t>
  </si>
  <si>
    <t xml:space="preserve">El Personal del Proceso de Gestión Documental y/o Delegado documental de cada dependencia establecerá un cronograma para desarrollar las actividades de Limpieza y Desinfección siguiendo las directrices establecidas dentro del Instructivo de Limpieza y Desinfección y del Programa de Conservación.  </t>
  </si>
  <si>
    <t>9.Gestión_Administrativa</t>
  </si>
  <si>
    <t>El responsable del Inventario actualizara continuamente la plataforma destinada SI CAPITAL, consignado la información en los módulos  correspondientes SAI y SAE</t>
  </si>
  <si>
    <t xml:space="preserve">Levantar toma física del inventario en toda la entidad, por lo menos una vez al año </t>
  </si>
  <si>
    <t>El responsable del Inventario de bienes muebles e intangibles</t>
  </si>
  <si>
    <t>Formato 208-GA-Ft-130 Revisión toma física de inventario individual por dependencias</t>
  </si>
  <si>
    <t>Una toma física del inventario realizada en el año</t>
  </si>
  <si>
    <t xml:space="preserve">Incremento del Inventario de Bienes Inmuebles de la Entidad </t>
  </si>
  <si>
    <t xml:space="preserve">El Profesional designado por la Subdirección Administrativa lleva un control del Inventario de los Bienes Inmuebles correspondientes a la Caja de Vivienda Popular </t>
  </si>
  <si>
    <t xml:space="preserve">Gestionar mesas de trabajo con las dependencias y entidades involucradas en el proceso de entrega de Bienes Inmuebles de la Caja de Vivienda Popular a otras Entidades </t>
  </si>
  <si>
    <t xml:space="preserve">Oficios Radicados </t>
  </si>
  <si>
    <t>Una mesa de trabajo gestionada</t>
  </si>
  <si>
    <t>3. Prevención del Daño Antijurídico y Representación Judicial</t>
  </si>
  <si>
    <t>4. Reasentamientos</t>
  </si>
  <si>
    <t>Director de Reasentamientos y a quien Designe</t>
  </si>
  <si>
    <t xml:space="preserve">3 socializaciones y verificaciones realizadas </t>
  </si>
  <si>
    <t>Siempre que se vaya a iniciar un proceso de reasentamientos, el profesional técnico de Reas presentará a la Mesa Técnica de Reasentamientos el documento de recomendación, previa verificación en terreno de los predios recomendados, la georreferenciación y la confirmación de datos de solicitud. 
En caso de encontrar desviaciones en el control, el referente técnico al momento de realizar la visita al predio verificará que la información de éste coincida con lo indicado en el documento de recomendación.</t>
  </si>
  <si>
    <t xml:space="preserve">Socializar y verificar cuatrimestralmente con el equipo técnico las actividades del procedimiento relacionadas con la etapa de Ingreso al Programa. </t>
  </si>
  <si>
    <t>Socializar y verificar cuatrimestralmente a todos colaboradores, que integran los componentes jurídico, técnico, social y financiero, las actividades de los procedimientos donde se indica la elaboración de los informes interdisciplinarios de procesos en curso, antes de continuar con el proceso de reasentamientos.</t>
  </si>
  <si>
    <t xml:space="preserve">Siempre que se vaya a elaborar una resolución, que asigna a un beneficiario un instrumento financiero (recursos o especie) o una oferta de compra de predio recomendado o mejora, el profesional jurídico deberá revisar la información registrada en el Informe de Factibilidad o Informe Interdisciplinario Procesos en Curso y valor del avalúo. 
En caso de encontrar desviaciones en el control, los  referentes jurídico y financiero al momento de hacer la revisión del acto administrativo y solicitar el desembolso de los recursos, verificarán el cumplimiento de requisitos. </t>
  </si>
  <si>
    <t xml:space="preserve">Socializar y verificar cuatrimestralmente con equipo jurídico los puntos de control de los procedimientos donde se verifica la información registrada en el Informe de Factibilidad, o Informe Interdisciplinario Procesos en Curso y valor del avalúo, para elaborar la resolución que asigna un instrumento financiero (recursos o especie) o una oferta de compra de predio recomendado y/o mejora. </t>
  </si>
  <si>
    <t>Mensualmente, el equipo jurídico  de Relocalización de Reas verificará la documentación y el cumplimiento de requisitos de los beneficiarios de Relocalización Transitoria y el profesional financiero registrará la información en el Tablero de Control, para viabilizar la continuidad en el proceso.
En caso de encontrar desviaciones en el control, el referente jurídico y financiero al momento de hacer la revisión final para el pago de la Ayuda de Relocalización verifica el cumplimiento de Requisitos.</t>
  </si>
  <si>
    <t>Actualizar mensualmente el Tablero de Control con la información de cada uno de los componentes (jurídico, técnico, social y financiero) de los procesos que se presentan a la Mesa Técnica de Reasentamientos</t>
  </si>
  <si>
    <t xml:space="preserve">Tablero de Control con estado de los procesos presentado en Mesa Técnica </t>
  </si>
  <si>
    <t>1 Tablero de Control actualizado</t>
  </si>
  <si>
    <t>Siempre que se vaya a realizar un desembolso el profesional financiero revisará la información necesaria para dar trámite al giro, considerando las condiciones, requisitos establecidos en los actos administrativos o documentos previos, y solicitará el Informe Interdisciplinario de Proceso en Curso o elaborará el Informe Interdisciplinario para pago de excedentes, verificando que el beneficiario cumpla con los requisitos.
En caso de encontrar desviaciones en el control, los referentes jurídico y financiero al momento de hacer la revisión de los actos administrativos o tramitar las solicitudes de  desembolsos, verificarán el cumplimiento de los requisitos.</t>
  </si>
  <si>
    <t>Actualizar mensualmente el Tablero de Control con la información de los beneficiarios de Relocalización Transitoria, verificando el cumplimiento de requisitos.</t>
  </si>
  <si>
    <t>Tablero de Control actualizado con la información de los beneficiarios de ayuda de relocalización</t>
  </si>
  <si>
    <t>7. Urbanizaciones y Titulación (PI 7684)</t>
  </si>
  <si>
    <t>Generar mensualmente un informe por componente y funcionario  para identificar los tiempos  que los expedientes permanecen en cada uno.</t>
  </si>
  <si>
    <t>Director de Urbanización y Titulación y/o a quien Designe</t>
  </si>
  <si>
    <t>Informe en formato Excel entregado por el funcionario encargado del reparto.</t>
  </si>
  <si>
    <t>11 Informes en formato Excel entregado por el funcionario encargado del reparto, para toda la vigencia</t>
  </si>
  <si>
    <t>7. Urbanizaciones y Titulación</t>
  </si>
  <si>
    <t>Cada vez que se requiera el líder del proceso  o a quien delegue la tarea, deberá exigir el cumplimiento del Manual Operativo, Contable y de Contratación Derivada, para que la Fiduciaria de respuesta oportuna a los diferentes requerimientos y trámites solicitados por el Fideicomitente a través de solicitudes escritas y/o correos electrónicos previo al vencimiento del término inicialmente pactado.</t>
  </si>
  <si>
    <t xml:space="preserve">Realizar una alerta a los incumplimientos de los términos señalados en el Manual Operativo Contable y de Contratación Derivada, con respecto a los requerimientos de índole administrativos y financieros solicitados por el Fideicomitente. </t>
  </si>
  <si>
    <t>Director de Urbanizaciones y Titulación</t>
  </si>
  <si>
    <t xml:space="preserve">Alerta a los incumplimientos de los términos señalados en el Manual Operativo Contable y de Contratación Derivada, con respecto a los requerimientos de índole administrativos y financieros solicitados por el Fideicomitente. </t>
  </si>
  <si>
    <t>(No. de alertas realizadas</t>
  </si>
  <si>
    <t xml:space="preserve">1. Gestión Estratégica - Riesgos de tipo Ambiental </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</si>
  <si>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</si>
  <si>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 xml:space="preserve">Gestor Ambiental </t>
  </si>
  <si>
    <t xml:space="preserve">Reputacional </t>
  </si>
  <si>
    <t>Gestor Ambiental
Referente Ambiental PIGA</t>
  </si>
  <si>
    <t>Bimestral</t>
  </si>
  <si>
    <t>(No. De actividades ejecutadas/2 actividades programadas en el Plan de Acción PIGA 2024)x100</t>
  </si>
  <si>
    <t>Supervisor y contratista de obra  con desconocimiento en el reporte de Residuos de Construcción y Demolición RCD.
Reportes extemporáneos de RCD generados en los proyectos de la entidad.</t>
  </si>
  <si>
    <t>Posibilidad de afectación reputacional por presentar hallazgos por parte de los entes de control ante el  seguimiento en la Gestión de RCD generados en las obras de la entidad en cumplimiento de su misionalidad.</t>
  </si>
  <si>
    <t>Desde el PIGA de manera semestral se realizan mesas de trabajo para la revisión  de los reportes de RCD, entregados por los contratistas de obra y las supervisiones de éstos.</t>
  </si>
  <si>
    <t>Aplicar la normatividad ambiental vigente para la gestión y reporte de los residuos de construcción y demolición RCD</t>
  </si>
  <si>
    <t xml:space="preserve">Memorandos de seguimiento a reportes de RCD por parte de contratista a supervisores de contrato y jefes de área o
Radicado de constancia de reporte de RCD en plataforma web
o
Registro de asistencia a mesas de trabajo y/o capacitación
</t>
  </si>
  <si>
    <t>Tabla Atributos de para el diseño del control</t>
  </si>
  <si>
    <t>Características</t>
  </si>
  <si>
    <t>Descripción</t>
  </si>
  <si>
    <t>Atributos de Eficiencia</t>
  </si>
  <si>
    <t>Tipo</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</si>
  <si>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</si>
  <si>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</si>
  <si>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</si>
  <si>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</si>
  <si>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</si>
  <si>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</si>
  <si>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indexed="53"/>
        <rFont val="Arial Narrow"/>
        <family val="2"/>
      </rPr>
      <t>*</t>
    </r>
    <r>
      <rPr>
        <b/>
        <sz val="12"/>
        <color indexed="8"/>
        <rFont val="Arial Narrow"/>
        <family val="2"/>
      </rPr>
      <t>Atributos de</t>
    </r>
    <r>
      <rPr>
        <b/>
        <sz val="12"/>
        <color indexed="53"/>
        <rFont val="Arial Narrow"/>
        <family val="2"/>
      </rPr>
      <t xml:space="preserve"> </t>
    </r>
    <r>
      <rPr>
        <b/>
        <sz val="12"/>
        <color indexed="8"/>
        <rFont val="Arial Narrow"/>
        <family val="2"/>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</si>
  <si>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</si>
  <si>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</si>
  <si>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</si>
  <si>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</si>
  <si>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</si>
  <si>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</si>
  <si>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</si>
  <si>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</si>
  <si>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</si>
  <si>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r>
      <rPr>
        <b/>
        <sz val="12"/>
        <color indexed="53"/>
        <rFont val="Arial Narrow"/>
        <family val="2"/>
      </rPr>
      <t>*Nota 1:</t>
    </r>
    <r>
      <rPr>
        <sz val="12"/>
        <color indexed="8"/>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</si>
  <si>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Tabla Criterios para definir el nivel de probabilidad</t>
  </si>
  <si>
    <t>Frecuencia de la Actividad</t>
  </si>
  <si>
    <t>Probabilidad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</si>
  <si>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</si>
  <si>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</si>
  <si>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</si>
  <si>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</si>
  <si>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</si>
  <si>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</si>
  <si>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</si>
  <si>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</si>
  <si>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</si>
  <si>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</si>
  <si>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</si>
  <si>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</si>
  <si>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 xml:space="preserve">Menor-40% </t>
  </si>
  <si>
    <t xml:space="preserve">Entre 10 y 50 SMLMV </t>
  </si>
  <si>
    <t>Moderado 60%</t>
  </si>
  <si>
    <t xml:space="preserve">Entre 50 y 100 SMLMV </t>
  </si>
  <si>
    <t>Mayor</t>
  </si>
  <si>
    <t>Mayor 80%</t>
  </si>
  <si>
    <t xml:space="preserve">Entre 100 y 500 SMLMV </t>
  </si>
  <si>
    <t>Catastrófico</t>
  </si>
  <si>
    <t>Catastrófico 100%</t>
  </si>
  <si>
    <t xml:space="preserve">Mayor a 500 SMLMV </t>
  </si>
  <si>
    <t>El riesgo afecta la imagen de la entidad a nivel nacional, con efecto publicitarios sostenible a nivel país</t>
  </si>
  <si>
    <t>Catastrofico</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</si>
  <si>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</si>
  <si>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</si>
  <si>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</si>
  <si>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</si>
  <si>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</si>
  <si>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</si>
  <si>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</si>
  <si>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</si>
  <si>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</si>
  <si>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</si>
  <si>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</si>
  <si>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</si>
  <si>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</si>
  <si>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</si>
  <si>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</si>
  <si>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</si>
  <si>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</si>
  <si>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</si>
  <si>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MAPA RIESGOS DE CORRUPCIÓN</t>
  </si>
  <si>
    <t xml:space="preserve">CAJA DE LA VIVIENDA POPULAR </t>
  </si>
  <si>
    <t>VIGENCIA 2024</t>
  </si>
  <si>
    <t>CONTROL DE CAMBIOS DE REGISTROS</t>
  </si>
  <si>
    <t>FECHA</t>
  </si>
  <si>
    <t>VERSIÓN</t>
  </si>
  <si>
    <t>PROCESO</t>
  </si>
  <si>
    <t>CAMBIO SOLICITADO</t>
  </si>
  <si>
    <t xml:space="preserve">NÚMERO RADICADO </t>
  </si>
  <si>
    <t>Gestión Estratégica - Riesgos de tipo Ambiental</t>
  </si>
  <si>
    <t>Se incluyen 4 riesgos de Gestión Ambiental de la CVP - Riesgos 46, 47, 48 y 49</t>
  </si>
  <si>
    <t>Correo electronico Gestora Ambiental</t>
  </si>
  <si>
    <t xml:space="preserve">Gestión del Control Disciplinario Interno </t>
  </si>
  <si>
    <t>Se ajusta la redacción de la descripción del riesgo 24, se modifican sus controles y actividades de tratamiento (planes de acción)</t>
  </si>
  <si>
    <t>Correo electronico "Revisión mapas de riesgos de Gestión y Corrupción CVP 2024", 20 de marzo 2024</t>
  </si>
  <si>
    <t>Gestión Financiera</t>
  </si>
  <si>
    <t>Se ajusta el riesgo 6, se modifican sus controles, periodicidad e indicador de la actividad de tratamiento (planes de acción)</t>
  </si>
  <si>
    <t>Correo electronico "Revisión mapas de riesgos de Gestión y Corrupción CVP 2024", 21 de marzo 2024</t>
  </si>
  <si>
    <t>Se ajusta el riesgo 7, se modifican sus causas y controles</t>
  </si>
  <si>
    <t>Se ajusta el riesgo 8, se modifican sus controles</t>
  </si>
  <si>
    <t>Se ajusta el riesgo 9, se modifican sus controles, periodicidad e indicador de la actividad de tratamiento (planes de acción)</t>
  </si>
  <si>
    <t>Se ajusta la redacción de la descripción del riesgo 10, se modifican sus controles y actividades de tratamiento (planes de acción)</t>
  </si>
  <si>
    <t xml:space="preserve">Gestión Estratégica </t>
  </si>
  <si>
    <t>Correo electronico "Revisión mapas de riesgos de Gestión y Corrupción CVP 2024", 18 de abril 2024</t>
  </si>
  <si>
    <t>Correspondientes al riesgo 46: Se ajusta la periodicidad del control 1 y la actividad de plan de acción por tratamiento de riesgo de bimensual a semestral</t>
  </si>
  <si>
    <t>Correspondientes al riesgo 48: Se ajusta la periodicidad de la actividad de plan de acción por tratamiento de riesgo de trimestral a semestral</t>
  </si>
  <si>
    <t>Correspondientes al riesgo 49: Se ajusta la periodicidad del control del plan de acción por tratamiento de riesgo de trimestral a semestral</t>
  </si>
  <si>
    <t xml:space="preserve">Mejoramiento de Vivienda </t>
  </si>
  <si>
    <t>Se ajusta el riesgo 2, se modifica plan de acción, periodicidad y fecha de finalización</t>
  </si>
  <si>
    <t>Se ajusta el riesgo 3, se modifica plan de acción y periodicidad</t>
  </si>
  <si>
    <t>Correo electronico "Revisión mapas de riesgos de Gestión y Corrupción CVP 2024", 18 de abril 2025</t>
  </si>
  <si>
    <t>Se ajusta el riesgo 4, se modifica descripción del control,  plan de acción y periodicidad</t>
  </si>
  <si>
    <t>Correo electronico "Revisión mapas de riesgos de Gestión y Corrupción CVP 2024", 18 de abril 2026</t>
  </si>
  <si>
    <t>Se ajusta el riesgo 5, se modifica descripción del control y plan de acción</t>
  </si>
  <si>
    <t>Correo electronico "Revisión mapas de riesgos de Gestión y Corrupción CVP 2024", 18 de abril 2027</t>
  </si>
  <si>
    <t>Gestión del Talento Humano</t>
  </si>
  <si>
    <t>Se ajustan los riesgos 26,27 y 29, se modifica causa inmediata, causa raíz, descripción del riesgo, descripción del control, plan de acción, soporte evidencia e indicador.</t>
  </si>
  <si>
    <t>Se elimina el riesgo 28. Teniendo en cuenta que existe un control ya preestablecido dado que  ningún servidor público ni contratista se puede vincular o contratar si previamente no se encuentra afiliada a una ARL</t>
  </si>
  <si>
    <t>IMPACTO</t>
  </si>
  <si>
    <t>CLASIFICACIÓN DEL RIESGO</t>
  </si>
  <si>
    <t>ZONA</t>
  </si>
  <si>
    <t>Relaciones Laborales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</si>
  <si>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</si>
  <si>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</si>
  <si>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PROBABILIDAD</t>
  </si>
  <si>
    <t>CONCATE</t>
  </si>
  <si>
    <t>EVALUCIÓN</t>
  </si>
  <si>
    <t>Bajo</t>
  </si>
  <si>
    <t>TRATAMIENTO</t>
  </si>
  <si>
    <t>Alto</t>
  </si>
  <si>
    <t>Evitar</t>
  </si>
  <si>
    <t>Compartir</t>
  </si>
  <si>
    <t xml:space="preserve">SELECCIONE EL NOMBRE PROCESO </t>
  </si>
  <si>
    <t>OBJETIVO PROCESO</t>
  </si>
  <si>
    <t>RESPONSABLE</t>
  </si>
  <si>
    <t xml:space="preserve">Jefe Oficina Asesora de Planeación </t>
  </si>
  <si>
    <r>
      <rPr>
        <sz val="10"/>
        <color indexed="8"/>
        <rFont val="Century Gothic"/>
        <family val="2"/>
      </rPr>
      <t xml:space="preserve">1. Gestión Estratégica </t>
    </r>
    <r>
      <rPr>
        <b/>
        <sz val="10"/>
        <color indexed="8"/>
        <rFont val="Century Gothic"/>
        <family val="2"/>
      </rPr>
      <t>(PI 7696)</t>
    </r>
  </si>
  <si>
    <t>Fortalecer el modelo de gestión, la infraestructura operacional y los sistemas de información de la Caja de Vivienda Popular.</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</si>
  <si>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</si>
  <si>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 xml:space="preserve">Jefe Oficina Asesora de Comunicaciones </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</si>
  <si>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</si>
  <si>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 xml:space="preserve">Director Jurídico </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</si>
  <si>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</si>
  <si>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Director de Reasentamientos</t>
  </si>
  <si>
    <r>
      <rPr>
        <sz val="10"/>
        <color indexed="8"/>
        <rFont val="Century Gothic"/>
        <family val="2"/>
      </rPr>
      <t xml:space="preserve">4. Reasentamientos </t>
    </r>
    <r>
      <rPr>
        <b/>
        <sz val="10"/>
        <color indexed="8"/>
        <rFont val="Century Gothic"/>
        <family val="2"/>
      </rPr>
      <t>(PI 7698)</t>
    </r>
  </si>
  <si>
    <t>Disminuir el número de hogares que habitan en predios localizados en zonas de Alto Riesgo no mitigable o los ordenados mediante sentencias judiciales o actos administrativos.</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</si>
  <si>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</si>
  <si>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Director de Mejoramiento de Vivienda</t>
  </si>
  <si>
    <r>
      <rPr>
        <sz val="10"/>
        <color indexed="8"/>
        <rFont val="Century Gothic"/>
        <family val="2"/>
      </rPr>
      <t xml:space="preserve">5. Mejoramiento de Vivienda </t>
    </r>
    <r>
      <rPr>
        <b/>
        <sz val="10"/>
        <color indexed="8"/>
        <rFont val="Century Gothic"/>
        <family val="2"/>
      </rPr>
      <t>(PI 7680)</t>
    </r>
  </si>
  <si>
    <t>Implementar un instrumento de política pública distrital de mejoramiento y construcción de vivienda denominado Plan Terrazas.</t>
  </si>
  <si>
    <t>Extremo</t>
  </si>
  <si>
    <t>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t>
  </si>
  <si>
    <t>Director de Mejoramiento de Barrios</t>
  </si>
  <si>
    <r>
      <rPr>
        <sz val="10"/>
        <color indexed="8"/>
        <rFont val="Century Gothic"/>
        <family val="2"/>
      </rPr>
      <t xml:space="preserve">6. Mejoramiento de Barrios  </t>
    </r>
    <r>
      <rPr>
        <b/>
        <sz val="10"/>
        <color indexed="8"/>
        <rFont val="Century Gothic"/>
        <family val="2"/>
      </rPr>
      <t>(PI 7703)</t>
    </r>
  </si>
  <si>
    <t>Realizar mejoramiento integral de espacio público en ocho (8) territorios priorizados.</t>
  </si>
  <si>
    <t>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t>
  </si>
  <si>
    <r>
      <rPr>
        <sz val="10"/>
        <color indexed="8"/>
        <rFont val="Century Gothic"/>
        <family val="2"/>
      </rPr>
      <t xml:space="preserve">7. Urbanizaciones y Titulación </t>
    </r>
    <r>
      <rPr>
        <b/>
        <sz val="10"/>
        <color indexed="8"/>
        <rFont val="Century Gothic"/>
        <family val="2"/>
      </rPr>
      <t>(PI 7684)</t>
    </r>
  </si>
  <si>
    <t>Realizar el acompañamiento técnico, jurídico y social a las familias asentadas VIS o VIP, con el fin de obtener un título de propiedad registrado y concretar la entrega de zonas de cesión obligatorias; facilitando el acceso a una ciudad legal.</t>
  </si>
  <si>
    <t>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t>
  </si>
  <si>
    <t>Director de Gestión Corporativa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</si>
  <si>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</si>
  <si>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 xml:space="preserve">Subdirector Administrativo </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</si>
  <si>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</si>
  <si>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Subdirector Financiero</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</si>
  <si>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</si>
  <si>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</si>
  <si>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Coordinar la adquisición de los bienes y servicios necesarios en la Caja de la Vivienda Popular, según la normatividad contractual legal vigente.</t>
  </si>
  <si>
    <t>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t>
  </si>
  <si>
    <t>Jefe Oficina de Tecnologías de la Información y las Comunicaciones</t>
  </si>
  <si>
    <r>
      <rPr>
        <sz val="10"/>
        <color indexed="8"/>
        <rFont val="Century Gothic"/>
        <family val="2"/>
      </rPr>
      <t xml:space="preserve">14. Gestión Tecnología de la Información y Comunicaciones </t>
    </r>
    <r>
      <rPr>
        <b/>
        <sz val="10"/>
        <color indexed="8"/>
        <rFont val="Century Gothic"/>
        <family val="2"/>
      </rPr>
      <t>(PI 7696)</t>
    </r>
  </si>
  <si>
    <t>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</si>
  <si>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</si>
  <si>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Asesor de Control Interno </t>
  </si>
  <si>
    <t xml:space="preserve">Finalizado </t>
  </si>
  <si>
    <t>En Curso</t>
  </si>
  <si>
    <t>Seleccione la periodicidad</t>
  </si>
  <si>
    <t>Diario</t>
  </si>
  <si>
    <t>Semanal</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</si>
  <si>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</si>
  <si>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</si>
  <si>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</si>
  <si>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</si>
  <si>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</si>
  <si>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</si>
  <si>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</si>
  <si>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</si>
  <si>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</si>
  <si>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</si>
  <si>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</si>
  <si>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</si>
  <si>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</si>
  <si>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</si>
  <si>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</si>
  <si>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</si>
  <si>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</si>
  <si>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</si>
  <si>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</si>
  <si>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No se investigan y resuelven oportunamente</t>
  </si>
  <si>
    <t xml:space="preserve">6. Evidencia de la ejecución del control </t>
  </si>
  <si>
    <t>Incompleta</t>
  </si>
  <si>
    <t>No existe</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</si>
  <si>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</si>
  <si>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</si>
  <si>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</si>
  <si>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</si>
  <si>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</si>
  <si>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</si>
  <si>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</si>
  <si>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</si>
  <si>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</si>
  <si>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</si>
  <si>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</si>
  <si>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</si>
  <si>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</si>
  <si>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</si>
  <si>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</si>
  <si>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</si>
  <si>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</si>
  <si>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Correspondientes al riesgo 21: Se ajustan las redacciones de los controles 1 y 2 y se elimina la actividad de plan de acción por tratamiento de riesgos número 2.</t>
  </si>
  <si>
    <t>Desde la OAP se realizará un muestreo aleatorio simple cada vez que se considere necesario a las bases o carpetas definidas por los lideres de proyectos para validar la pertinencia de los soportes conservados (repositorio y sistemas de información), con las solicitudes presentadas, con el propósito de validar que las evidencias correspondan a la información reportada por lo lideres de los proyectos de inversión.
En los eventos que se identifiquen inconsistencias en la información se deberá reportar de manera inmediata al líder del proyecto para que justifique el caso.</t>
  </si>
  <si>
    <r>
      <t xml:space="preserve">Frecuencia con la cual se realiza la actividad*
</t>
    </r>
    <r>
      <rPr>
        <i/>
        <sz val="16"/>
        <color indexed="9"/>
        <rFont val="Arial"/>
        <family val="2"/>
      </rPr>
      <t xml:space="preserve">
¿Cuándo puede suceder?</t>
    </r>
  </si>
  <si>
    <r>
      <t xml:space="preserve">Criterios de impacto*
</t>
    </r>
    <r>
      <rPr>
        <i/>
        <sz val="16"/>
        <color indexed="9"/>
        <rFont val="Arial"/>
        <family val="2"/>
      </rPr>
      <t xml:space="preserve">
¿Qué consecuencias puede tener su materialización?</t>
    </r>
  </si>
  <si>
    <t>El equipo de la OAP deberá validar y consolidar mensualmente la información reportada de cada área, por parte de los enlaces de los proyectos de inversión de la OAP, en el FUSS ( Formato Único de Seguimiento Sectorial) y ubicar en la carpeta la última versión emitida por las áreas y el consolidado, a fin que se encuentre disponible. 
Si la información recibida en el FUSS no cumple con los requisitos de calidad, claridad, coherencia y pertinencia de la información reportada, se solicita la revisión del informe y se realizan los ajustes de tal manera que cumpla con los requerimientos establecidos.</t>
  </si>
  <si>
    <t>El jefe de la OAP debe reiterar mediante memorando ORFEO de manera trimestral a cada uno de los lideres de los proyectos de inversión que deberán garantizar  la conservación de las evidencias del cumplimiento de la meta de los proyectos de inversión y la calidad de la información acá reportada de acuerdo a las solicitudes remitidas a la Oficina Asesora de Planeación, mediante su repositorio de información compartido con la OAP, reiterando la ruta de la carpeta y certificando la calidad y coherencia de la información reportada..
En los eventos que se presente problemas con la conservación de la las evidencias del cumplimiento de la meta de los proyectos de inversión y la calidad de la información, se deberá solicitar un backup ante la oficina de TIC.</t>
  </si>
  <si>
    <t>Conciliaciones Interáreas</t>
  </si>
  <si>
    <t xml:space="preserve">Realizar mensualmente control mediante mesas de trabajo, reuniones, comités de redacción, etc. para tratar los temas a solventar por peticiones o designaciones de la Dirección Gral. y demás áreas misionales. Como mínimo un acta de registro de actividades y compromisos y sus seguimientos a acciones que recaen en los responsables designados por el jefe del área. </t>
  </si>
  <si>
    <t>No. De invitaciones a participar en las actividades del plan estratégico de talento humano enviadas /No. De invitaciones a participar en las actividades  del plan estratégico de talento humano programadas.</t>
  </si>
  <si>
    <t xml:space="preserve">Presentar de manera mensual ante el Comité Directivo los resultados consolidados por parte de la OAP mediante el tablero de control correspondiente al seguimiento y avance de las metas Plan de Desarrollo reportadas en el FUSS, para su análisis y toma de decisiones por parte de este comité.  </t>
  </si>
  <si>
    <t>Afectación en la prestación de los servicios de la CVP por la no suscripción o inoportunidad de los contratos, debido a la demora en la entrega de la información por parte de las áreas de la necesidad</t>
  </si>
  <si>
    <t>Desactualización o información errada del inventario
Desactualización de las polizas de la entidad
Registro no acorde a la realidad
Posibilidad de la no cobertura en caso de un siniestro
Falta de comunicación de los movimientos de los bienes físicos de equipos tecnológicos</t>
  </si>
  <si>
    <t xml:space="preserve">El profesional de servicio al ciudadano solicita de manera mensual a las dependencias de la CVP, el suministro de información actualizada de los tramites y servicios que han sido modificados e información relevante que sea de interés para la ciudadanía.
El profesional realiza seguimiento semanal de la oportunidad en la respuestas a las PQRD a las dependencias según su compentencias, generando alertas en los tiempos de respuesta al ciudadano. En caso que la dependencia no responda en los tiempos establecidos en la normatividad, se solicita la respuesta inmediata y la definición de acciones de mejora que permitan la no ocurrencia. Si es reiterativo, se informa a la Asesoría de Control Interno.  
** Socialización de los trámites y servicios de la entidad, semestralmente se realiza la socialización.(Evaluar los conocimientos).
</t>
  </si>
  <si>
    <t xml:space="preserve">Posibilidad de afectación reputacional por generar incumplimiento a la normatividad ambiental que rige la formulación, implementación, seguimiento y control del  Plan de Acción  PIGA. (eliminar)
Incumplimiento normativo, por la no formulación, implementación y seguimiento de las actividades del plan institucional de gestión ambiental, desconocimiento o inoportunidad en la entrega de la información
Causas:
Inoportunidad en la entrega de la información
No contar con el referente PIGA para el desarrollo de las actividades 
Desconocimiento de la importancia de la gestión ambiental en el desarrollo de todas las actividades de la entidad
Consecuencias:
Investigación y sanciones
Pérdida de la imagen institucional
</t>
  </si>
  <si>
    <t>Verificar cada vez que se requiera las necesidades de personal identificadas por el Asesor de Control Interno para el proceso de "Evaluación de la Gestión" y comunicar anualmente o cada vez que se requiera, al Director General y ordenador del gasto, las necesidades de personal para lograr cumplir con eficacia, eficiencia y efectividad el Plan Anual de Auditorías.
En caso de que el personal aprobado sea menor al solicitado, deberá ajustarse el Plan Anual de Auditorías y ser comunicada esta situación al Comité Institucional de Coordinación de Control interno. (eliminar)</t>
  </si>
  <si>
    <t>Siempre que se vaya a dar continuidad a un proceso en curso, el equipo interdisciplinario, asignado por EDT al proceso, elaborará el Informe Interdisciplinario de Procesos en Curso, con la información analizada y actualizada, y lo pasará a Mesa Técnica de Reasentamientos para la revisión y aprobación de la continuidad a las acciones.   
En caso de encontrar desviaciones en el control, los referentes jurídico o financiero al momento de hacer la revisión de los actos administrativos o tramitar las solicitudes de CDP, RP o desembolsos, verificarán el cumplimiento de los requisitos. (traer el control 1 de corrupción)</t>
  </si>
  <si>
    <t xml:space="preserve">El coordinador social o el funcionario que designe, entregara un reporte mensual en Excel, generado mediante el SIMA. En este se puede evidenciar el acompañamiento social realizado, para la consecución de información y documentos que  permiten la continuidad del proceso. Validar que la documentación recibida cumpla con los requisitos establecidos, consultando con bases de datos para determinar su viabilidad. En caso que se presenten inconsistencias, se regresa para que realice la subsanación correspondiente. </t>
  </si>
  <si>
    <t>Mensualmente el funcionario encargado del reparto, realiza el seguimiento realizado al flujo de los expedientes en el componente social, técnico y jurídico. En caso de encontrar diferencias se procederá  a la devolución del expediente al encargado del reparto para la corrección en el componente respectivo. Una vez se cumpla se realiza el proceso de notificación.</t>
  </si>
  <si>
    <t>Posibilidad de afectación reputacional y económica ante el cumplimiento de la meta en un porcentaje inferior al 80% por factores externos no mitigados o por negligencia del contratista no amonestada a causa de la indebida supervisión a los contratos  (causas)</t>
  </si>
  <si>
    <r>
      <t xml:space="preserve">Vigente desde: </t>
    </r>
    <r>
      <rPr>
        <sz val="16"/>
        <color theme="1"/>
        <rFont val="Arial"/>
        <family val="2"/>
      </rPr>
      <t>08/11/2024</t>
    </r>
  </si>
  <si>
    <r>
      <t xml:space="preserve">Código: </t>
    </r>
    <r>
      <rPr>
        <sz val="16"/>
        <color theme="1"/>
        <rFont val="Arial"/>
        <family val="2"/>
      </rPr>
      <t>208-PLA-Ft-78</t>
    </r>
  </si>
  <si>
    <r>
      <t xml:space="preserve">Versión: </t>
    </r>
    <r>
      <rPr>
        <sz val="16"/>
        <color theme="1"/>
        <rFont val="Arial"/>
        <family val="2"/>
      </rPr>
      <t>9</t>
    </r>
  </si>
  <si>
    <r>
      <t xml:space="preserve"> - </t>
    </r>
    <r>
      <rPr>
        <b/>
        <sz val="10"/>
        <rFont val="Arial"/>
        <family val="2"/>
      </rPr>
      <t xml:space="preserve"> Hoja "Tabla de Impacto": </t>
    </r>
    <r>
      <rPr>
        <sz val="10"/>
        <rFont val="Arial"/>
        <family val="2"/>
      </rPr>
      <t>Tabla referente para todos los cálculos (no se diligencia)</t>
    </r>
  </si>
  <si>
    <r>
      <t xml:space="preserve"> - </t>
    </r>
    <r>
      <rPr>
        <b/>
        <sz val="10"/>
        <rFont val="Arial"/>
        <family val="2"/>
      </rPr>
      <t xml:space="preserve"> Hoja "Tabla de probabilidad": </t>
    </r>
    <r>
      <rPr>
        <sz val="10"/>
        <rFont val="Arial"/>
        <family val="2"/>
      </rPr>
      <t>Tabla referente para todos los cálculos (no se diligencia)</t>
    </r>
  </si>
  <si>
    <r>
      <t xml:space="preserve">Plan de Acción
</t>
    </r>
    <r>
      <rPr>
        <sz val="10"/>
        <rFont val="Arial"/>
        <family val="2"/>
      </rPr>
      <t xml:space="preserve">Responsable, fecha implementación, fecha seguimiento, seguimiento. </t>
    </r>
  </si>
  <si>
    <r>
      <t>La matriz automáticamente hará el cálculo, acorde con el control o controles definidos con sus atributos analizados, lo que permitirá establecer el</t>
    </r>
    <r>
      <rPr>
        <b/>
        <sz val="10"/>
        <color theme="9" tint="-0.249977111117893"/>
        <rFont val="Arial"/>
        <family val="2"/>
      </rPr>
      <t xml:space="preserve"> nivel de riesgo inherente</t>
    </r>
  </si>
  <si>
    <r>
      <t xml:space="preserve">ATRIBUTOS EFICIENCIA
</t>
    </r>
    <r>
      <rPr>
        <sz val="10"/>
        <rFont val="Arial"/>
        <family val="2"/>
      </rPr>
      <t>Calificación Controles</t>
    </r>
  </si>
  <si>
    <r>
      <t xml:space="preserve">ATRIBUTOS INFORMATIVOS
</t>
    </r>
    <r>
      <rPr>
        <sz val="10"/>
        <rFont val="Arial"/>
        <family val="2"/>
      </rPr>
      <t>Evidencia</t>
    </r>
  </si>
  <si>
    <r>
      <t xml:space="preserve">ATRIBUTOS INFORMATIVOS
</t>
    </r>
    <r>
      <rPr>
        <sz val="10"/>
        <rFont val="Arial"/>
        <family val="2"/>
      </rPr>
      <t>Frecuencia</t>
    </r>
  </si>
  <si>
    <r>
      <t xml:space="preserve">ATRIBUTOS INFORMATIVOS
</t>
    </r>
    <r>
      <rPr>
        <sz val="10"/>
        <rFont val="Arial"/>
        <family val="2"/>
      </rPr>
      <t>Documentación</t>
    </r>
  </si>
  <si>
    <r>
      <t xml:space="preserve">ATRIBUTOS EFICIENCIA
</t>
    </r>
    <r>
      <rPr>
        <sz val="10"/>
        <rFont val="Arial"/>
        <family val="2"/>
      </rPr>
      <t>Implementación</t>
    </r>
  </si>
  <si>
    <r>
      <t xml:space="preserve">ATRIBUTOS EFICIENCIA
</t>
    </r>
    <r>
      <rPr>
        <sz val="10"/>
        <rFont val="Arial"/>
        <family val="2"/>
      </rPr>
      <t>Tipo</t>
    </r>
  </si>
  <si>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</si>
  <si>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</si>
  <si>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r>
      <t xml:space="preserve">El archivo contiene las siguientes hojas:
-   </t>
    </r>
    <r>
      <rPr>
        <b/>
        <sz val="10"/>
        <rFont val="Arial"/>
        <family val="2"/>
      </rPr>
      <t>Hoja 1 Instructivo</t>
    </r>
    <r>
      <rPr>
        <sz val="10"/>
        <rFont val="Arial"/>
        <family val="2"/>
      </rPr>
      <t xml:space="preserve">
 -  </t>
    </r>
    <r>
      <rPr>
        <b/>
        <sz val="10"/>
        <rFont val="Arial"/>
        <family val="2"/>
      </rPr>
      <t xml:space="preserve">Hoja "208-PLA-Ft-78 Mapa Gestión: </t>
    </r>
    <r>
      <rPr>
        <sz val="10"/>
        <rFont val="Arial"/>
        <family val="2"/>
      </rPr>
      <t>Encontrará la totalidad de la estructura para la identificación y valoración de los riesgos por proceso, programa o proyecto, acorde con el nivel de desagregación que la entidad considere necesaria.</t>
    </r>
  </si>
  <si>
    <t>Causas</t>
  </si>
  <si>
    <t>Riesgo</t>
  </si>
  <si>
    <t>MONITOREO 1ER CUATRIMESTRE
1RA LÍNEA DE DEFENSA (LÍDER DEL PROCESO)</t>
  </si>
  <si>
    <t>SEGUIMIENTO 1ER CUATRIMESTRE
2DA LÍNEA DE DEFENSA (OFICINA ASESORA DE PLANEACIÓN)</t>
  </si>
  <si>
    <t>EVALUACIÓN 1ER CUATRIMESTRE
3RA LÍNEA DE DEFENSA (ASESOR CONTROL INTERNO )</t>
  </si>
  <si>
    <t>MONITOREO 2DO CUATRIMESTRE
1RA LÍNEA DE DEFENSA (LÍDER DEL PROCESO)</t>
  </si>
  <si>
    <t>SEGUIMIENTO 2DO CUATRIMESTRE
2DA LÍNEA DE DEFENSA (OFICINA ASESORA DE PLANEACIÓN)</t>
  </si>
  <si>
    <t>EVALUACIÓN 2DO CUATRIMESTRE
3RA LÍNEA DE DEFENSA (ASESOR CONTROL INTERNO )</t>
  </si>
  <si>
    <t>MONITOREO 3ER CUATRIMESTRE
1RA LÍNEA DE DEFENSA (LÍDER DEL PROCESO)</t>
  </si>
  <si>
    <t>SEGUIMIENTO 3ER CUATRIMESTRE
2DA LÍNEA DE DEFENSA (OFICINA ASESORA DE PLANEACIÓN)</t>
  </si>
  <si>
    <t>EVALUACIÓN 3ER CUATRIMESTRE
3RA LÍNEA DE DEFENSA (ASESOR CONTROL INTERNO )</t>
  </si>
  <si>
    <t>Seguimiento Actividad de Plan de Acciòn</t>
  </si>
  <si>
    <t xml:space="preserve">Resultado Indicador Plan de tratamiento del riesgo
 (Columna BL) </t>
  </si>
  <si>
    <t>Efictividad de los controles
(SI / NO)</t>
  </si>
  <si>
    <t>Pérdida de capacidad en la ejecución del proyecto
No oportunidad en la planeación por falta de cultura organizacional para la planeación</t>
  </si>
  <si>
    <t>Incumplimiento de los fines sociales a nivel de planes de acción de las Políticas Públicas, planes sectoriales e intersectoriales así como con el objetivo misional de la Entidad
Debido a la no implementación y entrega de las obras por la debilidad de los mecanismos para el alineamiento y control del proyecto</t>
  </si>
  <si>
    <t>Retraso o incumplimiento de las metas institucionales
Debido a la entrega inoportuna de los productos requeridos porque no se realizó el debido proceso de calidad.</t>
  </si>
  <si>
    <t>Incumpliendo del trámite
Debido a la deficiencia  en el control  de tiempos a partir de la debida forma de cada proceso.</t>
  </si>
  <si>
    <t>Ilegalidad del acto administrativo 
Debido a la interpretación errónea de la normatividad vigente por falta conocimiento del valor normativo superior a los preceptos constitucionales</t>
  </si>
  <si>
    <t>Insuficiente gestión en los pagos de los recursos de la vigencia y de las reservas presupuestales por parte de los ordenadores de gasto y supervisores, previo cumplimiento de las obligaciones contractuales por parte de los contratistas.
Insuficiente gestión en la depuración de pasivos exigibles, previo cumplimiento de las obligaciones contractuales por parte de los contratistas. 
Baja ejecución del Plan Anual Mensualizado de Caja PAC de los recursos de vigencia y reserva presupuestal.</t>
  </si>
  <si>
    <t>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
Insuficiente verificación o seguimiento de los registros contables.
Adulteración, manipulación o duplicación de soportes y registros contables.
Practicas inadecuadas frente a la aplicación de los instructivos de protocolos de seguridad y de operaciones de tesorería.</t>
  </si>
  <si>
    <t xml:space="preserve">
Posibilidad de afectación reputacional por presentar falencias en la ejecución de compromisos y giros de los recursos programados en la vigencia, afectando el cumplimiento de las metas y generando rezagos por encima de lo establecido por parte de la Secretaria Distrital de Hacienda.  </t>
  </si>
  <si>
    <t>Posibilidad de afectación económica y reputacional por generar información financiera que no cumple con las características fundamentales de relevancia y representación fiel, establecidas en el Régimen de Contabilidad Pública, debido a que la información allegada al Proceso Financiero, es inoportuna y/o inexacta</t>
  </si>
  <si>
    <t>Consecuencia</t>
  </si>
  <si>
    <t>El riesgo afecta la imagen de la entidad a nivel interno y de una población especifica.</t>
  </si>
  <si>
    <t>El riesgo afecta la imagen de la entidad a nivel sectorial, de la población beneficiaria y frente a actores de relevancia para el logro de los objetivos institucionales.</t>
  </si>
  <si>
    <t xml:space="preserve">El Subdirector (a)  y /o profesionales del proceso deberán realizar mensualmente seguimiento y control a la ejecución presupuestal de los proyectos de inversión y gastos de funcionamiento, y procesos contractuales, generando las alertas necesarias para la toma de decisiones. 
En los casos de presentar desviaciones se deberá realizar mesas de trabajo o planes de contingencia con los enlaces financieros y ordenadores de gasto en los que se establezcan las acciones necesarias, que corrijan los imprevistos. </t>
  </si>
  <si>
    <t xml:space="preserve">Anualmente se enviará por parte del Subdirector(a) Financiero (a) y Contador, el cronograma de sostenibilidad contable a los procesos generadores de información financiera, el cual contiene las fechas de presentación de los diferentes reportes. </t>
  </si>
  <si>
    <t xml:space="preserve">
El contador deberá efectuar de manera trimestral las conciliaciones necesarias para identificar las posibles diferencias de la información entre los procesos misionales y de apoyo de la Entidad y el Proceso Financiero, con el fin subsanar las diferencias encontradas frente a los soportes y registros contables. </t>
  </si>
  <si>
    <t xml:space="preserve">
Se certificaran trimestralmente los Estados Financieros de la Entidad según los lineamientos del Marco Normativo para Entidades de Gobierno.</t>
  </si>
  <si>
    <t>Investigaciones y sanciones
Reprocesos administrativos
Insatisfacción de los grupos de valor de la CVP
Crisis de comunicación que afecte la entidad, al sector o al Distrito</t>
  </si>
  <si>
    <r>
      <rPr>
        <sz val="8"/>
        <rFont val="Arial"/>
        <family val="2"/>
      </rPr>
      <t xml:space="preserve">
</t>
    </r>
    <r>
      <rPr>
        <sz val="10"/>
        <rFont val="Arial"/>
        <family val="2"/>
      </rPr>
      <t xml:space="preserve">Posibilidad de afectación reputacional, por publicación de información inexacta o inoportuna hacia los grupos de valor de la CVP, debido a información desactualizada o por demora en la entrega de la información por parte de las areas fuente de la información. 
</t>
    </r>
  </si>
  <si>
    <t xml:space="preserve"> El Jefe de la Oficina de Comunicaciones con su equipo de trabajo, analizan los requerimientos internos y externos, realizando seguimiento al cumplimiento de las publicaciones. En caso que exista un error, se devuelve al profesional para que subsane de acuerdo con las recomendaciones del Jefe de la Oficina. </t>
  </si>
  <si>
    <t>Rotación de personal que cubra las solicitudes de comunicación interna y externa
Debilidad en la planeación por parte de las areas para solicitar con tiempo las solicitudes de comunicación interna o externa
Sobrecarga de solicitudes
Desconocimiento de los lineamientos del proceso por parte de las dependencias de la entidad
Información desactualizada entregada por parte del área fuente de la información.</t>
  </si>
  <si>
    <t>Insatisfacción de la obra entregada
Desestabilización de la obra (Mantenimiento y sostenibilidad)
Incumplimiento política distrital del habitat</t>
  </si>
  <si>
    <t>Incumplimiento en la ejecución de las obras
Incumplimiento por parte del contratista
Factores externos: clima, orden público
Incumplimiento del cronograma
Debilidad en el seguimiento de la ejecición de las obras
Oposición en la ejecución de las obras que fueron consultadas en el diseño del proyecto</t>
  </si>
  <si>
    <t xml:space="preserve">Posibilidad de afectación económica al presupuesto de la próxima vigencia por el giro insuficiente de los recursos comprometidos para la vigencia actual debido a los tiempos de ejecución de las actividades necesarias para el desarrollo del proceso de mejoramiento de barrios.
</t>
  </si>
  <si>
    <t xml:space="preserve">Afecta la imagen de la entidad
Materialización de riesgos por ausencia de alertas o recomendaciones para la toma de decisiones
Investigaciones y sanciones
</t>
  </si>
  <si>
    <t>Insuficiencia de personal idóneo para atender las actividades aprobadas en el Plan Anual de Auditorías
Deficiente idoneidad, falta de experticia y competencia técnica requeridas para realizar los trabajos de aseguramiento y consultoría aprobados en el Plan Anual de Auditorías.
Información incompleta, desactualizada o inexacta entregada a la Asesoría de Control Interno por parte de las demás dependencias auditadas
Comprensión inadecuada del tema a evaluar por parte del funcionario o contratista que realizará el trabajo de aseguramiento o consultoría</t>
  </si>
  <si>
    <t xml:space="preserve">Aectación de manera negativa el cumplimiento de los objetivos de la Caja de la Vivienda Popular, debido a que la tercera línea de defensa genera conclusiones u observaciones que no esten suficiente y/o debidamente soportadas en evidencias objetivas, por información que no cumpla con los criterios de sufiente, pertinente y objetiva por parte de auditados y/o desconocimiento o competencia por parte de los auditores.
</t>
  </si>
  <si>
    <t>Sanciones o investigaciones
El riesgo afecta la imagen de la entidad con algunos usuarios de relevancia frente al logro de los objetivos
Desconfianza en la gestión de la CVP</t>
  </si>
  <si>
    <t>Información desactualiza e incompleta de los trámites y servicios o información relevante para la ciudadanía 
Información desactualiza en los canales de comunicación institucionales con nuestros grupos de valor
Desconocimiento de los colaboradores de la entidad en los tramites y servicios de la CVP</t>
  </si>
  <si>
    <t xml:space="preserve">Afectación de la imagen y la confianza de la entidad  por parte de nuestros grupos de valor, por orientar de manera inadecuada a la ciudadanía sobre los trámites y servicios que ofrece la entidad, debido a información desactualizada sobre los requisitos de los servicios que ofrece la entidad.
</t>
  </si>
  <si>
    <t>Investigaciones y sanciones
Hallazgos de los entes de control
Ineficiencia en la oportunidad de la información
Pérdida de la memoria institucional</t>
  </si>
  <si>
    <t>Desconocimiento de los lineamientos para la conservación de los documentos digitales.
Desconocimiento o inexistencia de los lineamientos para la administración de los documentos del SIG.
Indisponibilidad en el acceso de la información.
No se han guardado correctamente los back-up por parte de la oficina encargada de salvaguardar la información del Sistema Integrado de Gestión.</t>
  </si>
  <si>
    <t xml:space="preserve">Falta de disponibilidad de los documentos del Sistema Integrado de Gestión, por la deficiente administración y custodia de los documentos, debido al incumplimiento de los lineamientos normativos. 
</t>
  </si>
  <si>
    <t>Deficiente presupuesto a las necesidades requeridas 
Falla de servicios tercerizados
Falta alineación con la estrategia de la entidad
Planificación inadecuada para la adquisición de los bienes y servicios tecnológicos 
Unificación de criterios sobre los lineamientos ABS
Sinergia en la contratación al interior de la entidad, falta de conocimiento tecnico, financiero y jurídico en el seguimiento a los contratos TIC 
Respuesta de los proveedores de manera ineficiente
Resistencia al cambio en la implementación de las tecnologias
Obsolescencia tecnológica
Falta de adopción y apropiación de los lineamientos y roles en la implementación de la política de gobierno digital y seguridad digital
Debilidad en la identificación de las necesidades tecnológicas para la misionalidad de la entidad
No contar con personal idoneo 
Falencias en la formulación, ejecución y seguimiento en la implementación de las políticas de gobierno digital y seguridad digital
Falta de gestión del conocimiento del proceso</t>
  </si>
  <si>
    <t>Los profesionales que apoyan la supervisión del contrato, el Jefe Oficina TIC y su equipo, realiza seguimiento semanal al plan anual de adquisiciones, identificando las problemáticas y dar propuesta de solución para la continuidad del proceso precontractual, contractual y postcontractual. Cuando encuentran una desviación, generan las alertas para subsanar y resolver la situación encontrada.</t>
  </si>
  <si>
    <t xml:space="preserve"> El profesional designado realiza  seguimiento a los usuarios que se crean, modifican o eliminan de acuerdo con los periodos de vinculación, para la correcta administración de las licencias, antivirus, directorio activo, cuentas de correo y acceso de minimos privilegios asignados a los usuarios de la CVP, de manera que se inhabilitan todos los permisos una vez finalice su vinculación. En caso que se requiera la reactivación de un periodo,  envia con el visto bueno del jefe inmediato la dbida justificación a través de un caso de mesa de servicio.</t>
  </si>
  <si>
    <t xml:space="preserve">1. El profesional designado por la Oficina TI, realiza seguimiento a los ANS en la prestación de los servicios de los proveedores. En caso que se encuentren incumplimientos se evalúa con el contratista teniendo en cuenta lo establecido en el contrato.
</t>
  </si>
  <si>
    <t xml:space="preserve"> El equipo de la Oficina de TI, según sus roles, realiza el seguimiento al cumplimiento de los requerimientos tecnológicos de la entidad, conforme a la viabilidad de los requerimientos sobre la necesidad de soluciones tecnológicas inhouse o tercerizadas. El equipo de TI verifica el cumplimiento del ciclo de vida de desarrollo a través de herramientas internas, con la aprobación de pruebas de calidad para la entrega de la solución tecnológica. En caso que exista hitos no cumplidos dentro del desarrollo de cada proyecto, se devuelve a la etapa anterior para su subsanación y continuar con el proceso. </t>
  </si>
  <si>
    <t>Inoportunidad en la respuesta a los procesos tecnológicos de la entidad y con las entidades del sector
Desalineación con las iniciativas del sector
Reprocesos en la entidad
Reingenieria
Resistencia al cambio en la implementación de las tecnologias
Obsolescencia tecnológica
Pérdida de la memoria institucional
Disminución de la imagen institucional
Investigaciones y sanciones
Información inconsistente  para la toma de decisiones
Pérdida de Integridad, disponibilidad y confidencialidad de la información del proceso
Plan de tratamiento: (capacitación sobre los lineamientos ABS, Falta de documentación de buenas prácticas y lecciones aprendidas del p</t>
  </si>
  <si>
    <t xml:space="preserve">Afectación de la continuidad de  la operación de los procesos de la entidad, por la no disponibilidad de los servicios de TI , debido que los sistemas de información no sean acordes a las necesidades de la CVP 
</t>
  </si>
  <si>
    <t xml:space="preserve">Sanciones o afectación económica, por la afectación a la salud de los colaboradores y visitantes de la CVP, debido al desconocimiento de los lineamientos del Sistema de Gestión de Seguridad y Salud en el Trabajo. 
</t>
  </si>
  <si>
    <t xml:space="preserve">
No se cuenta con el cargo del profesional de SST de manera continua para el desarrollo de las actividades en la gestión de la SST
Desconocimiento de los lineamientos de SST</t>
  </si>
  <si>
    <t>Detrimento patrimonial ante la baja participación del personal de la entidad en las actividades del Plan Estratégico de Talento Humano, debido a la falta de compromiso en la asistencia de las actividades del plan estrategico de TH</t>
  </si>
  <si>
    <t xml:space="preserve">Disminución de los recursos asignados para la ejecución del Plan estratégico de Talento Humano.
Detrimento patrimonial
Incumplimiento de los objetivos institucionales
Impacto negativo en los resultados de la gestión institucional
</t>
  </si>
  <si>
    <t>Desinterés por parte de los servidores públicos en la participación de las actividade del plan estratégico de Talento Humano
Falta de compromiso por parte de los servidores públicos con los eventos programados 
Desconocimiento de los deberes de los servidores públicos establecida en la normatividad vigente
Resistencia a la asistencia de las actividades del Plan estratégico de TH de manera presencial y/o virtual.</t>
  </si>
  <si>
    <t>Disminución de los recursos asignados para la ejecución del Plan estratégico de Talento Humano.
Detrimento patrimonial
Incumplimiento de los objetivos institucionales
Impacto negativo en los resultados de la gestión institucional</t>
  </si>
  <si>
    <t>Afectación de la salud de las personas que manipulan los archivos  
Deterioro  de la información institucional
Reprocesos administrativos</t>
  </si>
  <si>
    <t xml:space="preserve">Incumplimiento de la normatividad vigente  y/o las directrices o metodología para la organización, manejo y control de los archivos físicos y electrónicos </t>
  </si>
  <si>
    <t xml:space="preserve"> El profesional designado realiza  seguimiento a los usuarios que se crean, modifican o eliminan de acuerdo con lospermisos o privilegios asignados a los usuarios de la CVP, de manera que se inhabilitan todos los permisos una vez finalice su vinculación. En caso que se requiera la reactivación de un periodo,  envia con el visto bueno del jefe inmediato la dbida justificación a través de un caso de mesa de servicio.</t>
  </si>
  <si>
    <r>
      <rPr>
        <sz val="10"/>
        <rFont val="Arial"/>
        <family val="2"/>
      </rPr>
      <t>Pérdida de la memoria institucional y afectación económica, por el deterioro de los documentos de archivos físicos y electrónicos por la inadecuada administración, conservación y/o manipulación de los mismos en los procesos técnicos de consulta y préstamo, debido al incumplimiento de la aplicación de la normatividad vigente.</t>
    </r>
    <r>
      <rPr>
        <sz val="10"/>
        <color indexed="40"/>
        <rFont val="Arial"/>
        <family val="2"/>
      </rPr>
      <t xml:space="preserve">
</t>
    </r>
    <r>
      <rPr>
        <sz val="10"/>
        <color indexed="8"/>
        <rFont val="Arial"/>
        <family val="2"/>
      </rPr>
      <t xml:space="preserve">
</t>
    </r>
  </si>
  <si>
    <t>Desactualización de la norma
Indebida interpretación normativa
Falta de unificación de criterios
Falta de aplicación de la jurisprudencia</t>
  </si>
  <si>
    <t>Incurrir en errores a la entidad que afecte a la gestión institucional
Falta credibilidad del proceso
Investigaciones y sanciones
Detrimento patrimonial</t>
  </si>
  <si>
    <t xml:space="preserve">Se designa al profesional de acuerdo con la tematica, se revisa la proyección del concepto (30 dias habiles para el estudio), reliza seguimiento internamente 15 dias habiles el avance del concepto jurídico, previo a la emisión del concepto jurídico se realiza un debate argumentativo. En caso que no sea claro se regresa al área correspondiente o se regresa al abogado para que realice los ajustes del caso.
</t>
  </si>
  <si>
    <t xml:space="preserve">El area puede solicitar alcance del concepto que fue proferido por la Dirección Jurídico, por mutuo propio o solicitado por el area que solicito el concepto. </t>
  </si>
  <si>
    <r>
      <rPr>
        <sz val="10"/>
        <rFont val="Arial"/>
        <family val="2"/>
      </rPr>
      <t>Riesgo: Posibilidad de afectación de la gestión institucional, por emitir conceptos jurídicos desactualizados o por indebida interpretación normativa, debido a la  falta de revisión integral de las fuentes normativas.</t>
    </r>
    <r>
      <rPr>
        <sz val="10"/>
        <color indexed="8"/>
        <rFont val="Arial"/>
        <family val="2"/>
      </rPr>
      <t xml:space="preserve">
</t>
    </r>
  </si>
  <si>
    <t>Reunión mensual de seguimiento sobre los temas relavantes resultado de los concetos jurídicos de alto impacto, de acuerdo con los lineamientos de la Secretaría Jurídica Distrital.</t>
  </si>
  <si>
    <t>Dirección Jurídica</t>
  </si>
  <si>
    <t>01/011/2024</t>
  </si>
  <si>
    <t>Lista asistencia</t>
  </si>
  <si>
    <t>Desactualización del inventario de las areas
Desconocimiento de los procedimientos
Desactualización o información fidedigna de los estados financieros de la entidad</t>
  </si>
  <si>
    <t>Pérdida o uso indebido de los bienes por no contar con un inventario actualizado que refleje la realidad de las existencias de los bienes muebles o intangibles de la entidad, por actualización inoportuna de los registros e inventarios</t>
  </si>
  <si>
    <t xml:space="preserve">Posibilidad de afectación económica y administrativa por la imposibilidad de entrega de Bienes Inmuebles a las Entidades correspondientes, </t>
  </si>
  <si>
    <t>Indebido seguimiento al proceso 
Rotación del personal asignado 
Vencimiento de los términos procesales
Falta de elementos probatorios para defender a la entidad
Debilidad de argumentación jurídica
Oportuna respuesta por parte de las áreas de la entidad
Debilidad en la planeación de la contratación del personal requerido
No se cuente con el insumo para la conciliación</t>
  </si>
  <si>
    <t>Desgaste administrativo
Pérdida del proceso
Fallos en contra
Afectación económica de la entidad
Afectación de la imagen de la entidad</t>
  </si>
  <si>
    <t xml:space="preserve"> Posibilidad de afectación económica, por pérdida del proceso judicial, por indebido seguimiento y control a los procesos que cursan dentro de la entidad.
</t>
  </si>
  <si>
    <t xml:space="preserve">El líder del proceso realiza seguimiento semanal de los procesos judiciales por parte de los apoderados designados a los procesos en curso.  Se informa de manera mensual de los términos y pendientes judiciales. Revisión del lider del equipo de defensa jurídico y verificación del Director Jurídico. En caso que se encuentren una desviación se revisa el caso y se determina la acción para solucionar y dar trámite correspondiente al proceso judicial (cuando el término no es perentorio para ampliar término) </t>
  </si>
  <si>
    <t>Investigaciones y sanciones
Falta de credibilidad en la imagen de la entidad
Posibilidad de beneficiar a una familia que cumpla con los requisitos</t>
  </si>
  <si>
    <t>No realizar seguimiento a los conceptos de recomendación emitidos por el Idiger.
El documento de recomendación presenta inexactitud o hay una indebida interpretación de la información de los predios recomendados.
No se realiza una verificación adecuada en terreno y georreferenciada de los predios antes de iniciar el Reasentamiento. 
Procesos en curso previos a la expedición del Decreto 330 de 2020 y Resolución 2073 de 2021. que no cumplían los requisitos.  
No se tiene toda la información de los procesos actualizada en el sistema de información o las bases de datos.
Información del proceso en curso sin análisis, actualización y consolidación
Las condiciones jurídicas, sociales y técnicas de las familias y los predios son dinámicas.</t>
  </si>
  <si>
    <t xml:space="preserve">Riesgo: Posibilidad de afectación económica por sanciones en entrega de alternativa habilitacional definitivo o temporal, por iniciar un reasentamiento o dar continuidad a uno sin el cumplimiento de los requisitos de ingreso, evaluación, aprobación y selección de la acción.
</t>
  </si>
  <si>
    <t>Demora en el proceso de demolición 
Falta de vigilancia por parte de las Alcaldía Locales
Falta de oferta de vivienda accequible 
Falta de seguimiento de gestión inmobiliaria y resiliencia</t>
  </si>
  <si>
    <t>Desgaste administrativo
Procesos policivos para el desalojo del predio en alto riesgo
Demolición del predio en alto riesgo
Impacto en el bienestar y salud de las personas que viven en la zona de alto riesgo.</t>
  </si>
  <si>
    <t xml:space="preserve">
Reprocesos administrativos y legales, por reocupación del predio en alto riesgo por parte de beneficiarios o terceros, debido a la demora en la demolición o inspección del predio en alto riesgo por parte de la CVP y de las Alcaldías Locales. 
</t>
  </si>
  <si>
    <t>El bien se encuentra en una reserva
No cumpla con los requisitos por parte del beneficiario
Demora en la entrega de los documentos por parte del beneficiario
El predio cuente con una afectación o se encuentre en una zona de alto riesgo
Desinteres para obtener su titulo propiedad</t>
  </si>
  <si>
    <t>Incumplimiento de las metas institucionales
Desgaste administrativo</t>
  </si>
  <si>
    <t xml:space="preserve">Inoportunidad de legalizar los predios en estratos 1 y 2,  por demora en el proceso de titulación, debido a la insuficiencia o demora en la entrega de los documentos para dar cumplimiento a los requisitos legales dependiendo del tipo de titulación entregado por parte de los ciudadanos.
</t>
  </si>
  <si>
    <t>Incumplimiento de metas institucionales
Disminución de la credibilidad sobre el proceso</t>
  </si>
  <si>
    <t>No cuentan con cierre financiero
No es atractivo para ofertarlo
No cuenta con estudios fotograficos
Inestabiliad de los precios</t>
  </si>
  <si>
    <t xml:space="preserve"> Posibilidad de afectación económica o reputacional, por la no entrega de las unidades de vivienda programadas, debido al incumplimiento del contrato.
</t>
  </si>
  <si>
    <t>Deficiencia en la estructura de los estudios previos
Validación previa del Plan anual de adquisiciones
Demora en los tiempos de entrega de los documentos soporte de los estudios previos
Cargue parcial de los documentos en el portal de contratación SECOP II</t>
  </si>
  <si>
    <t xml:space="preserve">
Posibilidad de efecto dañoso sobre los recursos públicos,por pago de multa o cualquier tipo de sancion, por falta cometida en la supervisión de los contratos, debido a la omisión en la ejecución de las actividades y/o deberes funcionales en la oportunidad establecida contractualmente.</t>
  </si>
  <si>
    <t xml:space="preserve"> Deficiencia en la prestacion de  los servicios misionales y/o de apoyo según sea el caso
Procesos sancionatorios fallidos.
Pérdida de la imagen y credibilidad institucional
Afectación en la ejecución presupuestal y sobrecostos.
Intervención de órganos de control.
Perdida de competencia para la Liquidacion de contratos</t>
  </si>
  <si>
    <t xml:space="preserve">El abbogado designado realiza  seguimiento mensualmente a la gestión contractual con el acompañamiento de la OAP,Sub..FInanciera y la Dir. Jurídica, revisando el PAA, el POAI y la gestión presupuestal. En caso que se encuentren alertas a las areas correspondientes.
</t>
  </si>
  <si>
    <t xml:space="preserve">El abogado y el Director jurídico realizan la verificación de los documentos del estudio previo cada vez que llegue una solicitud de contratación,  de acuerdo con el flujo de revisión y aprobación del proceso y publicación en el SECOP II. 
</t>
  </si>
  <si>
    <t>El abogado designado realiza el acompañamiento por demanda al área de la necesidad de la contratación sobre la contratación. En caso de encontrar ajustes, el area de la necesidad realiza cambios y una vez queda . Actas y correos electronicos.</t>
  </si>
  <si>
    <t>Elabogado designado realiza el seguimiento y verificación periódica al cumplimiento de las liquidaciones y cierres. En caso de una inconsistencia, se envían los ajustes o inquietudes para que sean resueltas por el área competente</t>
  </si>
  <si>
    <t>Fecha de Actualización:  30/11/2024    _Versión  04</t>
  </si>
  <si>
    <t>Demora en la entrega de los servicios a nuestros grupos de valor
Incumplimiento de metas programadas en el PEI y PDD
Sanciones e investigaciones
Paralisis de la funcionalidad institucional</t>
  </si>
  <si>
    <t>El asesor de control interno recibe por correo electrónico el borrador del informe de auditoría para revisar y aprobar los informes de las auditorías internas cada vez que se requiera, de acuerdo con el procedimiento "208-CI-Pr-01  Auditoria interna V8", valorando la objetividad de los auditores de acuerdo con los hallazgos, oportunidades de mejora, recomendaciones y conclusiones. 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</si>
  <si>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Emitir informes de programación y ejecución de PAC a cada uno de los ordenadores de gasto con sus respectivas recomendaciones.</t>
  </si>
  <si>
    <t>Subdirector(a) Financiero(a)
y Profesional de tesorería</t>
  </si>
  <si>
    <t>Informes de programación y ejecución de PAC</t>
  </si>
  <si>
    <t>Cuatro (4) Informes de programación y ejecución de PAC</t>
  </si>
  <si>
    <t>Revisar selectivamente de manera trimestral los hechos económicos reconocidos en el sistema de información de gestión contable.</t>
  </si>
  <si>
    <t>Cuatro (4) Conciliaciones Interáreas</t>
  </si>
  <si>
    <t>SI</t>
  </si>
  <si>
    <t>Se presentaron informes del seguimiento y control de ejecución presupuestal a los enlaces financieros y Directivos de gasto de funcionamiento e inversiones de los meses de agosto, septiembre, octubre y noviembre para toma de decisiones.</t>
  </si>
  <si>
    <t>6.PRESENTACIÓN EJECUCIÓN 
31-08-2024
30-09-2024
31-10-2024
30-11-2024</t>
  </si>
  <si>
    <t>Se presentó informes de ejecución presupuestal de gastos de funcionamiento e inversiones de la vigencia, giros, reservas presupuestales y pasivos exigibles a corte septiembre, a cada uno de los Ordenadores de Gasto, al Director General y las áreas cuando fue requerido para la toma de decisiones. (TRIMESTRAL)</t>
  </si>
  <si>
    <t>6.CIERRE PRESUPUESTAL 30-09-2024</t>
  </si>
  <si>
    <t>NO</t>
  </si>
  <si>
    <t>Se emitió informes de ejecución de PAC Trimestral y se realizó la reprogramación de PAC trimestral.</t>
  </si>
  <si>
    <t>6.INFORME DE EJECUCIÓN PAC Y REPROGRAMACIÓN SEPTIEMBRE 2024</t>
  </si>
  <si>
    <t>Se presentan las conciliaciones de las cuentas mes de septiembre2024. (TRIMESTRAL)</t>
  </si>
  <si>
    <t>7. 208-SFIN-Ft-28,29,30,31,32,33 CONCILIACIONES CUENTAS - CONCILIACIÓN INTERÁREAS SEPTIEMBRE</t>
  </si>
  <si>
    <t>Se presentan las conciliaciones de las cuentas mes de septiembre 2024. (TRIMESTRAL)</t>
  </si>
  <si>
    <t>7. 208-SFIN-Ft-28,29,30,31,32,33 CONCILIACIONES CUENTAS -CONCILIACIÓN INTERÁREAS SEPTIEMBRE</t>
  </si>
  <si>
    <t>Se realizó el seguimiento y revisión aleatoria de los cálculos o aplicación de criterios del mes de septiembre 2024 (TRIMESTRAL)</t>
  </si>
  <si>
    <t>7. CERTIFICACIÓN DE ESTADOS FINANCIEROS SEPTIEMBRE</t>
  </si>
  <si>
    <t>Durante el periodo no se realizaron los seguimientos pertinentes considerando que no habían proyectos en ejecución</t>
  </si>
  <si>
    <t>Se realiza revisión aleatoria del expediente de probabilidad realizado para la viabilización de los segmentos viales en barrio Ismael Perdomo de la localidad de Ciudad Bolivar</t>
  </si>
  <si>
    <t>Revisión de las previabilidades</t>
  </si>
  <si>
    <t>Un (1) acta de reunión</t>
  </si>
  <si>
    <t>Acta de reunión y fichas de previanilidad levantadas</t>
  </si>
  <si>
    <t>La Asesora de Control Interno para el proceso de "Evaluación de la Gestión" y comunicar anualmente o cada vez que se requiera, al Director General y ordenador del gasto, las necesidades de personal para lograr cumplir con eficacia, eficiencia y efectividad el Plan Anual de Auditorías.</t>
  </si>
  <si>
    <t>Actas
Plan anual de auditoria</t>
  </si>
  <si>
    <t>La Asesora de Control Interno, realiza la presentación al equipo directivo de la Caja de la Vivienda Popular del estado de avance del Plan Anual de Auditorías 2024 con corte al 31 de octubre del 2024, informando que se han ejecutado 81 actividades del total 103 programadas, lo que equivale a un cumplimiento del 79% del plan, el retraso de la ejecución del Plan es debido principalmente a la terminación anticipada del 50% de los auditores en los meses de agosto, septiembre y octubre, recurso que aún no ha sido contratado a la fecha del presente Comité. informado el 05/11/2024</t>
  </si>
  <si>
    <t>ADECUADO</t>
  </si>
  <si>
    <t>1.Acta del Cuarto Comité Institucional de Coordinación de Control Interno – CICCI – Sesión Extraordinaria
Carácter: Presencial 05/11/2024
2. 1.Acta del Cuarto Comité Institucional de Coordinación de Control Interno – CICCI – Sesión Extraordinaria
Carácter: Presencial 17/12/2024
2.PAA - 2024 Vf
3. PAA - 2025 V1</t>
  </si>
  <si>
    <t>Mediante respuestas por correo electronico y Orfeo borrador los borradores de los informe de auditoría y de gestion para revisar y aprobar</t>
  </si>
  <si>
    <t>Mensaje de orfeos y correos electronicos</t>
  </si>
  <si>
    <t>Los profesionales de la Oficina asesora de Control Interno envian por medio de correo electronico y Orfeo borrador los borradores de los informe de auditoría y de gestion para revisar y aprobar en caso de detectarse "falta de objetividad" en la redacción de los hallazgos, oportunidades de mejora, recomendaciones y/o conclusiones, se solicitan al auditor las correcciones que se consideren pertinentes</t>
  </si>
  <si>
    <t>mensaje de orfeos y correos electronicos</t>
  </si>
  <si>
    <t>Actas de socializacion al Comité Institucional de Coordinación de Control interno de los PAA.2024 ajustado y del PAA 2025</t>
  </si>
  <si>
    <t>1. PAA - 2024 Vf
2. PAA - 2025 V1</t>
  </si>
  <si>
    <t>En el ultimo trimestre no se cerraron procesos de auditoria, se verifico y ajusto el Plan Anual de Auditorías y se comunico al Comité Institucional de Coordinación de Control interno.</t>
  </si>
  <si>
    <t>Se solicitó durante el tercer cutrimestre de 2024 a las dependencias de la CVP la información de los trámites y/o servicios que tuvieron alguna modificación y la información que relevante de cara a la ciudadanía.</t>
  </si>
  <si>
    <t>Solicitud información tramites y servicios</t>
  </si>
  <si>
    <t>El 18 de diciembre del 2024 se socializó con los contratistas que hacen parte de Servicio al Ciudadano la información remitida por la Dirección de Urbanizaciones y Titulación referente a la estrategia de radicación de dicha dependencia, el cual fue modificado y se encuentra disponible para nuestros beneficiarios.</t>
  </si>
  <si>
    <t>N.A.</t>
  </si>
  <si>
    <t>si</t>
  </si>
  <si>
    <t>Desde el mes de abril se elimino el el certificado 208-DGC-Ft-90</t>
  </si>
  <si>
    <t>El seguimento se realiza para el tercer cuatrimestre de la vigencia 2024:
Revisión detallada de las normas que actualmente se encuentran relacionadas en el Normograma en el proceso de la Oficina TIC.
Se hace la revisión detallada de las normas que se encuentran relacionadas en el Normograma.</t>
  </si>
  <si>
    <t>19.1-Control</t>
  </si>
  <si>
    <t xml:space="preserve">El seguimento se realiza para el tercer cuatrimestre de la vigencia 2024:
Se hace construcción de la presentación para la socialización del proceso para la revisión del marco normativo en los documentos del proceso TIC que sean generados y/o actualizados.: 2024/11/13. 
Se realizó presentación al equipo en el Comité de la Oficina TIC, el día 14 de noviembre de 2024.
</t>
  </si>
  <si>
    <t>19.1-Plan_de_Acción_1</t>
  </si>
  <si>
    <t>El seguimento se realiza para el tercer cuatrimestre de la vigencia 2024:
Se asignaron los recursos para los procesos de contratación para el mantenimiento, la actualización y continuidad de los servicios tecnológicos de la CVP.
En los casos que se identificaron desviaciones se realizaron las solicitudes para el PAA, justificando las modificaciones correspondientes.</t>
  </si>
  <si>
    <t>20.1-Control_1</t>
  </si>
  <si>
    <t>El seguimento se realiza para el tercer cuatrimestre de la vigencia 2024:
Se desarrollan reuniones de forma períodica y se consolidan actas de forma mensual donde se realiza el seguimiento a la ejecución del plan anual de adquisiciones o contratos realizados.</t>
  </si>
  <si>
    <t>20.1-Plan_Acción_1</t>
  </si>
  <si>
    <t>Se realiza el reporte en la plataforma de SIDEAP de estandares minimos en el mes de diciembre 2024 a la plataforma SST en linea estamos a la espera de certificado por parte del SIDEAP</t>
  </si>
  <si>
    <t>SST 
cuadro en excell con la información</t>
  </si>
  <si>
    <t>No se realizaron capacitaciones</t>
  </si>
  <si>
    <t>SE REALIZA INVENTARIO UNA VEZ AL AÑO - CORTE DICIEMBRE 2024.
SE PRESENTA EN EL MES DE ENERO 2025</t>
  </si>
  <si>
    <t>ANUAL</t>
  </si>
  <si>
    <t xml:space="preserve">Memorando 202417200095603 Solicitud reporte de información de Bienes Inmuebles con corte al último trimestre de 2024
Memorandos 202413000100113 Reporte de Novedades Base de Inventarios de Bienes Inmuebles de propiedad de la Caja de la Vivienda Popular, Cuarto Trimestre con corte 14 de diciembre de 2024
Memorando 202412000100283 Reporte de Novedades Base de Inventarios de Bienes Inmuebles de propiedad de la Caja de la Vivienda Popular cuarto trimestre 2024
</t>
  </si>
  <si>
    <t>Oficios radicados</t>
  </si>
  <si>
    <t>Ultimo trimestral 2024</t>
  </si>
  <si>
    <t>Memorandos 202417200095603 - 202413000100113 - 202412000100283</t>
  </si>
  <si>
    <t>No se presentaron conceptos de recomendación para este periodo</t>
  </si>
  <si>
    <t>Se adjuntan 5 soportes de asistencia a capacitaciónes en procedimientos del equipo técnico.}</t>
  </si>
  <si>
    <t>Archvos listas de asistencia PDF</t>
  </si>
  <si>
    <t>No se presentaron informes de prefactibilidad o procesos en curso para este periodo</t>
  </si>
  <si>
    <t>Se adjuntan 4 soportes de asistencia a capacitaciónes en procedimientos del equipo técnico.}</t>
  </si>
  <si>
    <t>Se adjuntan 3 soportes de asistencia a capacitaciónes en procedimientos del equipo júridico</t>
  </si>
  <si>
    <t>Tableros de Control</t>
  </si>
  <si>
    <t>Tablero de control con los procesos presentado en Mesa Técnica en los meses de septiembre a diciembre de 2024</t>
  </si>
  <si>
    <t>Tablero de Control</t>
  </si>
  <si>
    <t>Adjunto diez (10) correos de solicitudes de giros vur, en los cuales se evidencia el cumplimiento de los requisuitos para realizar la gestión de los presentes desembolsos por parte del area financiera</t>
  </si>
  <si>
    <t>Correos Electronicos</t>
  </si>
  <si>
    <t>No</t>
  </si>
  <si>
    <t>El proceso no reporta avance en el periodo, no se pudo revisar su eficacia</t>
  </si>
  <si>
    <t>Si</t>
  </si>
  <si>
    <t>Se ejecuta el control y plan de tratamiento del control de acuerdo con lo definido por el proceso</t>
  </si>
  <si>
    <t>Cumplido</t>
  </si>
  <si>
    <t>Se finaliza con la elaboracioón de los informes de ejecución presupuestal</t>
  </si>
  <si>
    <t>No es posible evaluar, se requiere actualizar el riesgo y los controles de acuerdo con los lineamientos presentados al proceso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</si>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</sst>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164" formatCode="dd/mm/yyyy"/>
    <numFmt numFmtId="165" formatCode="d/m/yyyy"/>
    <numFmt numFmtId="166" formatCode="_-* #,##0_-;\-* #,##0_-;_-* \-_-;_-@_-"/>
  </numFmts>
  <fonts count="72" x14ac:knownFonts="1">
    <font>
      <sz val="11"/>
      <color theme="1"/>
      <name val="Calibri"/>
      <scheme val="minor"/>
    </font>
    <font>
      <sz val="11"/>
      <color theme="1"/>
      <name val="Calibri"/>
      <family val="2"/>
      <scheme val="minor"/>
    </font>
    <font>
      <sz val="11"/>
      <color theme="1"/>
      <name val="Calibri"/>
      <family val="2"/>
      <scheme val="minor"/>
    </font>
    <font>
      <sz val="11"/>
      <name val="Calibri"/>
      <family val="2"/>
    </font>
    <font>
      <sz val="10"/>
      <color indexed="8"/>
      <name val="Arial"/>
      <family val="2"/>
    </font>
    <font>
      <b/>
      <sz val="12"/>
      <color indexed="8"/>
      <name val="Arial Narrow"/>
      <family val="2"/>
    </font>
    <font>
      <sz val="12"/>
      <color indexed="8"/>
      <name val="Arial Narrow"/>
      <family val="2"/>
    </font>
    <font>
      <sz val="10"/>
      <color indexed="8"/>
      <name val="Century Gothic"/>
      <family val="2"/>
    </font>
    <font>
      <b/>
      <sz val="12"/>
      <color indexed="53"/>
      <name val="Arial Narrow"/>
      <family val="2"/>
    </font>
    <font>
      <b/>
      <sz val="10"/>
      <color indexed="8"/>
      <name val="Century Gothic"/>
      <family val="2"/>
    </font>
    <font>
      <i/>
      <sz val="16"/>
      <color indexed="9"/>
      <name val="Arial"/>
      <family val="2"/>
    </font>
    <font>
      <sz val="10"/>
      <name val="Arial"/>
      <family val="2"/>
    </font>
    <font>
      <b/>
      <sz val="10"/>
      <name val="Arial"/>
      <family val="2"/>
    </font>
    <font>
      <sz val="11"/>
      <name val="Calibri"/>
      <family val="2"/>
    </font>
    <font>
      <sz val="11"/>
      <color indexed="8"/>
      <name val="Calibri"/>
      <family val="2"/>
      <charset val="1"/>
    </font>
    <font>
      <sz val="10"/>
      <color indexed="40"/>
      <name val="Arial"/>
      <family val="2"/>
    </font>
    <font>
      <sz val="11"/>
      <color theme="1"/>
      <name val="Calibri"/>
      <family val="2"/>
      <scheme val="minor"/>
    </font>
    <font>
      <sz val="11"/>
      <color theme="1"/>
      <name val="Calibri"/>
      <family val="2"/>
    </font>
    <font>
      <sz val="10"/>
      <color theme="1"/>
      <name val="Arial"/>
      <family val="2"/>
    </font>
    <font>
      <b/>
      <sz val="10"/>
      <color theme="1"/>
      <name val="Arial"/>
      <family val="2"/>
    </font>
    <font>
      <sz val="10"/>
      <color rgb="FF000000"/>
      <name val="Arial"/>
      <family val="2"/>
    </font>
    <font>
      <sz val="10"/>
      <color theme="1"/>
      <name val="Calibri"/>
      <family val="2"/>
    </font>
    <font>
      <sz val="12"/>
      <color theme="1"/>
      <name val="Calibri"/>
      <family val="2"/>
    </font>
    <font>
      <b/>
      <sz val="12"/>
      <color rgb="FF000000"/>
      <name val="Arial Narrow"/>
      <family val="2"/>
    </font>
    <font>
      <sz val="12"/>
      <color rgb="FF000000"/>
      <name val="Arial Narrow"/>
      <family val="2"/>
    </font>
    <font>
      <b/>
      <sz val="9"/>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sz val="20"/>
      <color theme="1"/>
      <name val="Calibri"/>
      <family val="2"/>
    </font>
    <font>
      <sz val="20"/>
      <color theme="1"/>
      <name val="Arial"/>
      <family val="2"/>
    </font>
    <font>
      <sz val="20"/>
      <color theme="0"/>
      <name val="Calibri"/>
      <family val="2"/>
    </font>
    <font>
      <b/>
      <sz val="20"/>
      <color theme="1"/>
      <name val="Arial Narrow"/>
      <family val="2"/>
    </font>
    <font>
      <sz val="20"/>
      <color rgb="FFFF0000"/>
      <name val="Arial Narrow"/>
      <family val="2"/>
    </font>
    <font>
      <sz val="20"/>
      <color rgb="FFFF0000"/>
      <name val="Calibri"/>
      <family val="2"/>
    </font>
    <font>
      <sz val="20"/>
      <color rgb="FF030303"/>
      <name val="Arial"/>
      <family val="2"/>
    </font>
    <font>
      <b/>
      <sz val="12"/>
      <color theme="1"/>
      <name val="Arial"/>
      <family val="2"/>
    </font>
    <font>
      <sz val="11"/>
      <color rgb="FF000000"/>
      <name val="Calibri"/>
      <family val="2"/>
    </font>
    <font>
      <b/>
      <sz val="11"/>
      <color rgb="FFFFFFFF"/>
      <name val="Century Gothic"/>
      <family val="2"/>
    </font>
    <font>
      <b/>
      <sz val="11"/>
      <color theme="1"/>
      <name val="Calibri"/>
      <family val="2"/>
    </font>
    <font>
      <sz val="11"/>
      <color rgb="FF000000"/>
      <name val="Century Gothic"/>
      <family val="2"/>
    </font>
    <font>
      <sz val="10"/>
      <color rgb="FF000000"/>
      <name val="Century Gothic"/>
      <family val="2"/>
    </font>
    <font>
      <sz val="10"/>
      <color theme="1"/>
      <name val="Century Gothic"/>
      <family val="2"/>
    </font>
    <font>
      <sz val="9"/>
      <color theme="1"/>
      <name val="Arial"/>
      <family val="2"/>
    </font>
    <font>
      <sz val="9"/>
      <color rgb="FF000000"/>
      <name val="Arial"/>
      <family val="2"/>
    </font>
    <font>
      <b/>
      <sz val="11"/>
      <color rgb="FF373936"/>
      <name val="Arial"/>
      <family val="2"/>
    </font>
    <font>
      <b/>
      <sz val="8"/>
      <color theme="1"/>
      <name val="Arial"/>
      <family val="2"/>
    </font>
    <font>
      <sz val="8"/>
      <color theme="1"/>
      <name val="Arial"/>
      <family val="2"/>
    </font>
    <font>
      <sz val="10"/>
      <color rgb="FF373936"/>
      <name val="Arial"/>
      <family val="2"/>
    </font>
    <font>
      <sz val="10"/>
      <color rgb="FF000000"/>
      <name val="Arial Narrow"/>
      <family val="2"/>
    </font>
    <font>
      <b/>
      <sz val="16"/>
      <color theme="0"/>
      <name val="Arial"/>
      <family val="2"/>
    </font>
    <font>
      <sz val="16"/>
      <color theme="1"/>
      <name val="Arial"/>
      <family val="2"/>
    </font>
    <font>
      <sz val="16"/>
      <color theme="1"/>
      <name val="Calibri"/>
      <family val="2"/>
      <scheme val="minor"/>
    </font>
    <font>
      <b/>
      <sz val="16"/>
      <color theme="1"/>
      <name val="Arial"/>
      <family val="2"/>
    </font>
    <font>
      <b/>
      <sz val="11"/>
      <color theme="0"/>
      <name val="Calibri"/>
      <family val="2"/>
    </font>
    <font>
      <sz val="10"/>
      <color rgb="FF00B050"/>
      <name val="Arial"/>
      <family val="2"/>
    </font>
    <font>
      <sz val="16"/>
      <color theme="0"/>
      <name val="Calibri"/>
      <family val="2"/>
    </font>
    <font>
      <b/>
      <sz val="20"/>
      <color theme="1"/>
      <name val="Arial"/>
      <family val="2"/>
    </font>
    <font>
      <sz val="12"/>
      <color theme="1"/>
      <name val="Arial Narrow"/>
      <family val="2"/>
    </font>
    <font>
      <b/>
      <sz val="14"/>
      <color rgb="FF000000"/>
      <name val="Arial Narrow"/>
      <family val="2"/>
    </font>
    <font>
      <b/>
      <sz val="18"/>
      <color theme="1"/>
      <name val="Arial Narrow"/>
      <family val="2"/>
    </font>
    <font>
      <b/>
      <sz val="14"/>
      <color theme="1"/>
      <name val="Arial"/>
      <family val="2"/>
    </font>
    <font>
      <b/>
      <sz val="10"/>
      <color theme="9" tint="-0.249977111117893"/>
      <name val="Arial"/>
      <family val="2"/>
    </font>
    <font>
      <sz val="12"/>
      <name val="Times New Roman"/>
      <family val="1"/>
    </font>
    <font>
      <b/>
      <u/>
      <sz val="10"/>
      <name val="Arial"/>
      <family val="2"/>
    </font>
    <font>
      <b/>
      <sz val="12"/>
      <name val="Arial"/>
      <family val="2"/>
    </font>
    <font>
      <sz val="9"/>
      <color indexed="81"/>
      <name val="Tahoma"/>
      <family val="2"/>
    </font>
    <font>
      <sz val="8"/>
      <name val="Arial"/>
      <family val="2"/>
    </font>
    <font>
      <sz val="11"/>
      <color theme="1"/>
      <name val="Arial"/>
      <family val="2"/>
    </font>
    <font>
      <sz val="11"/>
      <color rgb="FF000000"/>
      <name val="Calibri"/>
      <family val="2"/>
      <scheme val="minor"/>
    </font>
  </fonts>
  <fills count="2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DE9D9"/>
        <bgColor rgb="FFFDE9D9"/>
      </patternFill>
    </fill>
    <fill>
      <patternFill patternType="solid">
        <fgColor rgb="FFC6D9F0"/>
        <bgColor rgb="FFC6D9F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1F3864"/>
        <bgColor rgb="FF1F3864"/>
      </patternFill>
    </fill>
    <fill>
      <patternFill patternType="solid">
        <fgColor rgb="FF375623"/>
        <bgColor rgb="FF375623"/>
      </patternFill>
    </fill>
    <fill>
      <patternFill patternType="solid">
        <fgColor rgb="FFD8D8D8"/>
        <bgColor rgb="FFD8D8D8"/>
      </patternFill>
    </fill>
    <fill>
      <patternFill patternType="solid">
        <fgColor rgb="FFFFFF00"/>
        <bgColor rgb="FFFFFF00"/>
      </patternFill>
    </fill>
    <fill>
      <patternFill patternType="solid">
        <fgColor rgb="FFFF0000"/>
        <bgColor rgb="FFD6E3BC"/>
      </patternFill>
    </fill>
    <fill>
      <patternFill patternType="solid">
        <fgColor theme="0"/>
        <bgColor rgb="FFFFFF00"/>
      </patternFill>
    </fill>
    <fill>
      <patternFill patternType="solid">
        <fgColor theme="0"/>
        <bgColor indexed="64"/>
      </patternFill>
    </fill>
    <fill>
      <patternFill patternType="solid">
        <fgColor theme="0"/>
        <bgColor rgb="FFB2A1C7"/>
      </patternFill>
    </fill>
    <fill>
      <patternFill patternType="solid">
        <fgColor rgb="FFFF0000"/>
        <bgColor indexed="64"/>
      </patternFill>
    </fill>
    <fill>
      <patternFill patternType="solid">
        <fgColor theme="0"/>
        <bgColor rgb="FF1F3864"/>
      </patternFill>
    </fill>
    <fill>
      <patternFill patternType="solid">
        <fgColor theme="9" tint="0.39997558519241921"/>
        <bgColor indexed="64"/>
      </patternFill>
    </fill>
    <fill>
      <patternFill patternType="solid">
        <fgColor theme="8"/>
        <bgColor indexed="64"/>
      </patternFill>
    </fill>
    <fill>
      <patternFill patternType="solid">
        <fgColor theme="8" tint="0.39997558519241921"/>
        <bgColor rgb="FFFFFFFF"/>
      </patternFill>
    </fill>
    <fill>
      <patternFill patternType="solid">
        <fgColor theme="4" tint="0.39997558519241921"/>
        <bgColor rgb="FFFFFFFF"/>
      </patternFill>
    </fill>
    <fill>
      <patternFill patternType="solid">
        <fgColor theme="8"/>
        <bgColor rgb="FFC55A11"/>
      </patternFill>
    </fill>
    <fill>
      <patternFill patternType="solid">
        <fgColor theme="8" tint="0.39997558519241921"/>
        <bgColor indexed="64"/>
      </patternFill>
    </fill>
    <fill>
      <patternFill patternType="solid">
        <fgColor theme="4" tint="0.39997558519241921"/>
        <bgColor indexed="64"/>
      </patternFill>
    </fill>
  </fills>
  <borders count="74">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FC000"/>
      </left>
      <right style="dotted">
        <color rgb="FFFFC000"/>
      </right>
      <top style="dotted">
        <color rgb="FFFFC000"/>
      </top>
      <bottom style="dotted">
        <color rgb="FFFFC000"/>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dashed">
        <color rgb="FFFFC000"/>
      </left>
      <right style="medium">
        <color indexed="64"/>
      </right>
      <top style="dashed">
        <color rgb="FFFFC000"/>
      </top>
      <bottom style="medium">
        <color indexed="64"/>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medium">
        <color indexed="64"/>
      </top>
      <bottom style="dashed">
        <color rgb="FFFFC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auto="1"/>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6" fontId="14" fillId="0" borderId="0" applyFill="0" applyBorder="0" applyProtection="0"/>
    <xf numFmtId="41" fontId="16" fillId="0" borderId="0" applyFont="0" applyFill="0" applyBorder="0" applyAlignment="0" applyProtection="0"/>
    <xf numFmtId="0" fontId="16" fillId="0" borderId="0"/>
    <xf numFmtId="0" fontId="16" fillId="0" borderId="0"/>
    <xf numFmtId="0" fontId="16" fillId="0" borderId="0"/>
    <xf numFmtId="0" fontId="2" fillId="0" borderId="0"/>
    <xf numFmtId="0" fontId="11" fillId="0" borderId="0"/>
    <xf numFmtId="0" fontId="65" fillId="0" borderId="0"/>
  </cellStyleXfs>
  <cellXfs count="404">
    <xf numFmtId="0" fontId="0" fillId="0" borderId="0" xfId="0"/>
    <xf numFmtId="0" fontId="17" fillId="2" borderId="0" xfId="0" applyFont="1" applyFill="1"/>
    <xf numFmtId="0" fontId="18" fillId="2" borderId="0" xfId="0" applyFont="1" applyFill="1"/>
    <xf numFmtId="0" fontId="19" fillId="0" borderId="0" xfId="0" applyFont="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8" fillId="2" borderId="0" xfId="0" applyFont="1" applyFill="1" applyAlignment="1">
      <alignment vertical="center"/>
    </xf>
    <xf numFmtId="0" fontId="21" fillId="2" borderId="0" xfId="0" applyFont="1" applyFill="1"/>
    <xf numFmtId="0" fontId="22" fillId="2" borderId="0" xfId="0" applyFont="1" applyFill="1"/>
    <xf numFmtId="0" fontId="23" fillId="4" borderId="7" xfId="0" applyFont="1" applyFill="1" applyBorder="1" applyAlignment="1">
      <alignment horizontal="center" vertical="center" wrapText="1" readingOrder="1"/>
    </xf>
    <xf numFmtId="0" fontId="23" fillId="4" borderId="8" xfId="0" applyFont="1" applyFill="1" applyBorder="1" applyAlignment="1">
      <alignment horizontal="center" vertical="center" wrapText="1" readingOrder="1"/>
    </xf>
    <xf numFmtId="0" fontId="23" fillId="2" borderId="9" xfId="0" applyFont="1" applyFill="1" applyBorder="1" applyAlignment="1">
      <alignment horizontal="center" vertical="center" wrapText="1" readingOrder="1"/>
    </xf>
    <xf numFmtId="0" fontId="24" fillId="2" borderId="9" xfId="0" applyFont="1" applyFill="1" applyBorder="1" applyAlignment="1">
      <alignment horizontal="left" vertical="center" wrapText="1" readingOrder="1"/>
    </xf>
    <xf numFmtId="9" fontId="23" fillId="2" borderId="10" xfId="0" applyNumberFormat="1" applyFont="1" applyFill="1" applyBorder="1" applyAlignment="1">
      <alignment horizontal="center" vertical="center" wrapText="1" readingOrder="1"/>
    </xf>
    <xf numFmtId="0" fontId="23" fillId="2" borderId="11" xfId="0" applyFont="1" applyFill="1" applyBorder="1" applyAlignment="1">
      <alignment horizontal="center" vertical="center" wrapText="1" readingOrder="1"/>
    </xf>
    <xf numFmtId="0" fontId="24" fillId="2" borderId="11" xfId="0" applyFont="1" applyFill="1" applyBorder="1" applyAlignment="1">
      <alignment horizontal="left" vertical="center" wrapText="1" readingOrder="1"/>
    </xf>
    <xf numFmtId="9" fontId="23" fillId="2" borderId="12" xfId="0" applyNumberFormat="1" applyFont="1" applyFill="1" applyBorder="1" applyAlignment="1">
      <alignment horizontal="center" vertical="center" wrapText="1" readingOrder="1"/>
    </xf>
    <xf numFmtId="0" fontId="23" fillId="5" borderId="11" xfId="0" applyFont="1" applyFill="1" applyBorder="1" applyAlignment="1">
      <alignment horizontal="center" vertical="center" wrapText="1" readingOrder="1"/>
    </xf>
    <xf numFmtId="0" fontId="24" fillId="5" borderId="11" xfId="0" applyFont="1" applyFill="1" applyBorder="1" applyAlignment="1">
      <alignment horizontal="left" vertical="center" wrapText="1" readingOrder="1"/>
    </xf>
    <xf numFmtId="10" fontId="24" fillId="5" borderId="12" xfId="0" applyNumberFormat="1" applyFont="1" applyFill="1" applyBorder="1" applyAlignment="1">
      <alignment horizontal="center" vertical="center" wrapText="1" readingOrder="1"/>
    </xf>
    <xf numFmtId="10" fontId="21" fillId="2" borderId="0" xfId="0" applyNumberFormat="1" applyFont="1" applyFill="1"/>
    <xf numFmtId="9" fontId="24" fillId="5" borderId="12" xfId="0" applyNumberFormat="1" applyFont="1" applyFill="1" applyBorder="1" applyAlignment="1">
      <alignment horizontal="center" vertical="center" wrapText="1" readingOrder="1"/>
    </xf>
    <xf numFmtId="0" fontId="23" fillId="5" borderId="13" xfId="0" applyFont="1" applyFill="1" applyBorder="1" applyAlignment="1">
      <alignment horizontal="center" vertical="center" wrapText="1" readingOrder="1"/>
    </xf>
    <xf numFmtId="0" fontId="24" fillId="5" borderId="13" xfId="0" applyFont="1" applyFill="1" applyBorder="1" applyAlignment="1">
      <alignment horizontal="left" vertical="center" wrapText="1" readingOrder="1"/>
    </xf>
    <xf numFmtId="0" fontId="25" fillId="2" borderId="0" xfId="0" applyFont="1" applyFill="1"/>
    <xf numFmtId="0" fontId="26" fillId="0" borderId="0" xfId="0" applyFont="1" applyAlignment="1">
      <alignment horizontal="center" vertical="center" wrapText="1"/>
    </xf>
    <xf numFmtId="0" fontId="27" fillId="6" borderId="0" xfId="0" applyFont="1" applyFill="1" applyAlignment="1">
      <alignment horizontal="center" vertical="center" wrapText="1" readingOrder="1"/>
    </xf>
    <xf numFmtId="0" fontId="28" fillId="7" borderId="14" xfId="0" applyFont="1" applyFill="1" applyBorder="1" applyAlignment="1">
      <alignment horizontal="center" vertical="center" wrapText="1" readingOrder="1"/>
    </xf>
    <xf numFmtId="0" fontId="28" fillId="0" borderId="14" xfId="0" applyFont="1" applyBorder="1" applyAlignment="1">
      <alignment horizontal="left" vertical="center" wrapText="1" readingOrder="1"/>
    </xf>
    <xf numFmtId="9" fontId="28" fillId="0" borderId="14" xfId="0" applyNumberFormat="1" applyFont="1" applyBorder="1" applyAlignment="1">
      <alignment horizontal="center" vertical="center" wrapText="1" readingOrder="1"/>
    </xf>
    <xf numFmtId="0" fontId="28" fillId="8" borderId="15" xfId="0" applyFont="1" applyFill="1" applyBorder="1" applyAlignment="1">
      <alignment horizontal="center" vertical="center" wrapText="1" readingOrder="1"/>
    </xf>
    <xf numFmtId="0" fontId="28" fillId="0" borderId="15" xfId="0" applyFont="1" applyBorder="1" applyAlignment="1">
      <alignment horizontal="left" vertical="center" wrapText="1" readingOrder="1"/>
    </xf>
    <xf numFmtId="9" fontId="28" fillId="0" borderId="15" xfId="0" applyNumberFormat="1" applyFont="1" applyBorder="1" applyAlignment="1">
      <alignment horizontal="center" vertical="center" wrapText="1" readingOrder="1"/>
    </xf>
    <xf numFmtId="0" fontId="28" fillId="9" borderId="15" xfId="0" applyFont="1" applyFill="1" applyBorder="1" applyAlignment="1">
      <alignment horizontal="center" vertical="center" wrapText="1" readingOrder="1"/>
    </xf>
    <xf numFmtId="0" fontId="28" fillId="10" borderId="15" xfId="0" applyFont="1" applyFill="1" applyBorder="1" applyAlignment="1">
      <alignment horizontal="center" vertical="center" wrapText="1" readingOrder="1"/>
    </xf>
    <xf numFmtId="0" fontId="29" fillId="11" borderId="15" xfId="0" applyFont="1" applyFill="1" applyBorder="1" applyAlignment="1">
      <alignment horizontal="center" vertical="center" wrapText="1" readingOrder="1"/>
    </xf>
    <xf numFmtId="0" fontId="30" fillId="2" borderId="0" xfId="0" applyFont="1" applyFill="1" applyAlignment="1">
      <alignment horizontal="left" vertical="center"/>
    </xf>
    <xf numFmtId="0" fontId="31" fillId="2" borderId="0" xfId="0" applyFont="1" applyFill="1"/>
    <xf numFmtId="0" fontId="31" fillId="0" borderId="0" xfId="0" applyFont="1"/>
    <xf numFmtId="0" fontId="32" fillId="2" borderId="0" xfId="0" applyFont="1" applyFill="1" applyAlignment="1">
      <alignment horizontal="center" vertical="center" wrapText="1"/>
    </xf>
    <xf numFmtId="0" fontId="33" fillId="2" borderId="0" xfId="0" applyFont="1" applyFill="1"/>
    <xf numFmtId="0" fontId="28" fillId="0" borderId="14" xfId="0" applyFont="1" applyBorder="1" applyAlignment="1">
      <alignment horizontal="center" vertical="center" wrapText="1" readingOrder="1"/>
    </xf>
    <xf numFmtId="9" fontId="31" fillId="2" borderId="0" xfId="0" applyNumberFormat="1" applyFont="1" applyFill="1"/>
    <xf numFmtId="0" fontId="28" fillId="0" borderId="15" xfId="0" applyFont="1" applyBorder="1" applyAlignment="1">
      <alignment horizontal="center" vertical="center" wrapText="1" readingOrder="1"/>
    </xf>
    <xf numFmtId="0" fontId="28" fillId="2" borderId="0" xfId="0" applyFont="1" applyFill="1" applyAlignment="1">
      <alignment horizontal="left" vertical="center" wrapText="1" readingOrder="1"/>
    </xf>
    <xf numFmtId="0" fontId="34" fillId="2" borderId="0" xfId="0" applyFont="1" applyFill="1" applyAlignment="1">
      <alignment vertical="center"/>
    </xf>
    <xf numFmtId="0" fontId="33" fillId="0" borderId="0" xfId="0" applyFont="1"/>
    <xf numFmtId="0" fontId="28" fillId="0" borderId="0" xfId="0" applyFont="1" applyAlignment="1">
      <alignment horizontal="left" vertical="center" wrapText="1" readingOrder="1"/>
    </xf>
    <xf numFmtId="0" fontId="35" fillId="0" borderId="0" xfId="0" applyFont="1" applyAlignment="1">
      <alignment vertical="center"/>
    </xf>
    <xf numFmtId="0" fontId="36" fillId="0" borderId="0" xfId="0" applyFont="1"/>
    <xf numFmtId="0" fontId="37" fillId="0" borderId="0" xfId="0" applyFont="1"/>
    <xf numFmtId="0" fontId="38" fillId="2" borderId="11" xfId="0" applyFont="1" applyFill="1" applyBorder="1" applyAlignment="1">
      <alignment horizontal="center" vertical="center"/>
    </xf>
    <xf numFmtId="16" fontId="17" fillId="2" borderId="16" xfId="0" applyNumberFormat="1" applyFont="1" applyFill="1" applyBorder="1" applyAlignment="1">
      <alignment horizontal="center" vertical="center"/>
    </xf>
    <xf numFmtId="0" fontId="17" fillId="2" borderId="16" xfId="0" applyFont="1" applyFill="1" applyBorder="1" applyAlignment="1">
      <alignment horizontal="center" vertical="center"/>
    </xf>
    <xf numFmtId="0" fontId="39" fillId="2" borderId="16" xfId="0" applyFont="1" applyFill="1" applyBorder="1" applyAlignment="1">
      <alignment horizontal="left" vertical="center" wrapText="1"/>
    </xf>
    <xf numFmtId="1" fontId="39" fillId="2" borderId="16" xfId="0" applyNumberFormat="1" applyFont="1" applyFill="1" applyBorder="1" applyAlignment="1">
      <alignment horizontal="center" vertical="center"/>
    </xf>
    <xf numFmtId="0" fontId="39" fillId="2" borderId="16" xfId="0" applyFont="1" applyFill="1" applyBorder="1" applyAlignment="1">
      <alignment vertical="center"/>
    </xf>
    <xf numFmtId="1" fontId="17" fillId="2" borderId="16" xfId="0" applyNumberFormat="1" applyFont="1" applyFill="1" applyBorder="1" applyAlignment="1">
      <alignment horizontal="center" vertical="center" wrapText="1"/>
    </xf>
    <xf numFmtId="0" fontId="17" fillId="2" borderId="16" xfId="0" applyFont="1" applyFill="1" applyBorder="1" applyAlignment="1">
      <alignment horizontal="left" vertical="center" wrapText="1"/>
    </xf>
    <xf numFmtId="0" fontId="17" fillId="2" borderId="16" xfId="0" applyFont="1" applyFill="1" applyBorder="1" applyAlignment="1">
      <alignment vertical="center"/>
    </xf>
    <xf numFmtId="0" fontId="17" fillId="2" borderId="16" xfId="0" applyFont="1" applyFill="1" applyBorder="1" applyAlignment="1">
      <alignment vertical="center" wrapText="1"/>
    </xf>
    <xf numFmtId="0" fontId="17" fillId="2" borderId="16" xfId="0" applyFont="1" applyFill="1" applyBorder="1"/>
    <xf numFmtId="1" fontId="17" fillId="2" borderId="16" xfId="0" applyNumberFormat="1" applyFont="1" applyFill="1" applyBorder="1" applyAlignment="1">
      <alignment horizontal="center" vertical="center"/>
    </xf>
    <xf numFmtId="16" fontId="17" fillId="2" borderId="16" xfId="0" applyNumberFormat="1" applyFont="1" applyFill="1" applyBorder="1" applyAlignment="1">
      <alignment horizontal="right" vertical="center" wrapText="1"/>
    </xf>
    <xf numFmtId="0" fontId="17" fillId="2" borderId="16" xfId="0" applyFont="1" applyFill="1" applyBorder="1" applyAlignment="1">
      <alignment horizontal="center" vertical="center" wrapText="1"/>
    </xf>
    <xf numFmtId="1" fontId="17" fillId="2" borderId="16" xfId="0" applyNumberFormat="1" applyFont="1" applyFill="1" applyBorder="1" applyAlignment="1">
      <alignment horizontal="left" vertical="center" wrapText="1"/>
    </xf>
    <xf numFmtId="0" fontId="17" fillId="2" borderId="0" xfId="0" applyFont="1" applyFill="1" applyAlignment="1">
      <alignment horizontal="center" vertical="center"/>
    </xf>
    <xf numFmtId="0" fontId="16" fillId="0" borderId="0" xfId="0" applyFont="1"/>
    <xf numFmtId="9" fontId="28" fillId="7" borderId="14" xfId="0" applyNumberFormat="1" applyFont="1" applyFill="1" applyBorder="1" applyAlignment="1">
      <alignment horizontal="center" vertical="center" wrapText="1" readingOrder="1"/>
    </xf>
    <xf numFmtId="9" fontId="17" fillId="0" borderId="0" xfId="0" applyNumberFormat="1" applyFont="1"/>
    <xf numFmtId="9" fontId="28" fillId="8" borderId="15" xfId="0" applyNumberFormat="1" applyFont="1" applyFill="1" applyBorder="1" applyAlignment="1">
      <alignment horizontal="center" vertical="center" wrapText="1" readingOrder="1"/>
    </xf>
    <xf numFmtId="9" fontId="28" fillId="9" borderId="15" xfId="0" applyNumberFormat="1" applyFont="1" applyFill="1" applyBorder="1" applyAlignment="1">
      <alignment horizontal="center" vertical="center" wrapText="1" readingOrder="1"/>
    </xf>
    <xf numFmtId="9" fontId="28" fillId="10" borderId="15" xfId="0" applyNumberFormat="1" applyFont="1" applyFill="1" applyBorder="1" applyAlignment="1">
      <alignment horizontal="center" vertical="center" wrapText="1" readingOrder="1"/>
    </xf>
    <xf numFmtId="9" fontId="29" fillId="11" borderId="15" xfId="0" applyNumberFormat="1" applyFont="1" applyFill="1" applyBorder="1" applyAlignment="1">
      <alignment horizontal="center" vertical="center" wrapText="1" readingOrder="1"/>
    </xf>
    <xf numFmtId="0" fontId="40" fillId="12" borderId="0" xfId="0" applyFont="1" applyFill="1" applyAlignment="1">
      <alignment horizontal="center" vertical="center" wrapText="1"/>
    </xf>
    <xf numFmtId="0" fontId="17" fillId="0" borderId="0" xfId="0" applyFont="1"/>
    <xf numFmtId="0" fontId="41" fillId="0" borderId="0" xfId="0" applyFont="1" applyAlignment="1">
      <alignment horizontal="center"/>
    </xf>
    <xf numFmtId="0" fontId="40" fillId="13" borderId="17" xfId="0" applyFont="1" applyFill="1" applyBorder="1" applyAlignment="1">
      <alignment horizontal="center" vertical="center" wrapText="1"/>
    </xf>
    <xf numFmtId="0" fontId="42" fillId="0" borderId="0" xfId="0" applyFont="1" applyAlignment="1">
      <alignment wrapText="1"/>
    </xf>
    <xf numFmtId="0" fontId="43" fillId="6" borderId="18" xfId="0" applyFont="1" applyFill="1" applyBorder="1" applyAlignment="1">
      <alignment vertical="center" wrapText="1"/>
    </xf>
    <xf numFmtId="0" fontId="44" fillId="0" borderId="19" xfId="0" applyFont="1" applyBorder="1" applyAlignment="1">
      <alignment horizontal="left" vertical="center" wrapText="1"/>
    </xf>
    <xf numFmtId="0" fontId="45" fillId="0" borderId="0" xfId="0" applyFont="1" applyAlignment="1">
      <alignment vertical="center"/>
    </xf>
    <xf numFmtId="0" fontId="43" fillId="6" borderId="20" xfId="0" applyFont="1" applyFill="1" applyBorder="1" applyAlignment="1">
      <alignment vertical="center" wrapText="1"/>
    </xf>
    <xf numFmtId="0" fontId="46" fillId="0" borderId="0" xfId="0" applyFont="1" applyAlignment="1">
      <alignment vertical="center"/>
    </xf>
    <xf numFmtId="0" fontId="29" fillId="2" borderId="15" xfId="0" applyFont="1" applyFill="1" applyBorder="1" applyAlignment="1">
      <alignment horizontal="center" vertical="center" wrapText="1" readingOrder="1"/>
    </xf>
    <xf numFmtId="0" fontId="40" fillId="13" borderId="21" xfId="0" applyFont="1" applyFill="1" applyBorder="1" applyAlignment="1">
      <alignment horizontal="center" vertical="center" wrapText="1"/>
    </xf>
    <xf numFmtId="0" fontId="42" fillId="14" borderId="22" xfId="0" applyFont="1" applyFill="1" applyBorder="1" applyAlignment="1">
      <alignment vertical="center" wrapText="1"/>
    </xf>
    <xf numFmtId="0" fontId="42" fillId="3" borderId="0" xfId="0" applyFont="1" applyFill="1" applyAlignment="1">
      <alignment wrapText="1"/>
    </xf>
    <xf numFmtId="0" fontId="17" fillId="3" borderId="0" xfId="0" applyFont="1" applyFill="1"/>
    <xf numFmtId="0" fontId="47" fillId="0" borderId="11" xfId="0" applyFont="1" applyBorder="1" applyAlignment="1">
      <alignment horizontal="center" vertical="center" wrapText="1"/>
    </xf>
    <xf numFmtId="0" fontId="48" fillId="7" borderId="23" xfId="0" applyFont="1" applyFill="1" applyBorder="1" applyAlignment="1">
      <alignment vertical="center" wrapText="1"/>
    </xf>
    <xf numFmtId="0" fontId="49" fillId="14" borderId="23" xfId="0" applyFont="1" applyFill="1" applyBorder="1" applyAlignment="1">
      <alignment vertical="center" wrapText="1"/>
    </xf>
    <xf numFmtId="0" fontId="49" fillId="14" borderId="24" xfId="0" applyFont="1" applyFill="1" applyBorder="1" applyAlignment="1">
      <alignment vertical="center" wrapText="1"/>
    </xf>
    <xf numFmtId="0" fontId="49" fillId="14" borderId="25" xfId="0" applyFont="1" applyFill="1" applyBorder="1" applyAlignment="1">
      <alignment vertical="center" wrapText="1"/>
    </xf>
    <xf numFmtId="0" fontId="50" fillId="0" borderId="11" xfId="0" applyFont="1" applyBorder="1" applyAlignment="1">
      <alignment vertical="center" wrapText="1"/>
    </xf>
    <xf numFmtId="0" fontId="50" fillId="0" borderId="11" xfId="0" applyFont="1" applyBorder="1" applyAlignment="1">
      <alignment horizontal="center" vertical="center" wrapText="1"/>
    </xf>
    <xf numFmtId="0" fontId="48" fillId="15" borderId="26" xfId="0" applyFont="1" applyFill="1" applyBorder="1" applyAlignment="1">
      <alignment vertical="center" wrapText="1"/>
    </xf>
    <xf numFmtId="0" fontId="50" fillId="0" borderId="11" xfId="0" applyFont="1" applyBorder="1" applyAlignment="1">
      <alignment horizontal="left" vertical="center" wrapText="1"/>
    </xf>
    <xf numFmtId="0" fontId="48" fillId="11" borderId="27" xfId="0" applyFont="1" applyFill="1" applyBorder="1" applyAlignment="1">
      <alignment vertical="center" wrapText="1"/>
    </xf>
    <xf numFmtId="0" fontId="21" fillId="0" borderId="0" xfId="0" applyFont="1"/>
    <xf numFmtId="0" fontId="51" fillId="0" borderId="15" xfId="0" applyFont="1" applyBorder="1" applyAlignment="1">
      <alignment horizontal="left" vertical="center" wrapText="1" readingOrder="1"/>
    </xf>
    <xf numFmtId="0" fontId="17" fillId="2" borderId="0" xfId="0" applyFont="1" applyFill="1" applyAlignment="1">
      <alignment vertical="center"/>
    </xf>
    <xf numFmtId="0" fontId="0" fillId="0" borderId="0" xfId="0" applyAlignment="1">
      <alignment vertical="center"/>
    </xf>
    <xf numFmtId="0" fontId="54" fillId="0" borderId="0" xfId="0" applyFont="1"/>
    <xf numFmtId="0" fontId="18" fillId="2" borderId="0" xfId="0" applyFont="1" applyFill="1" applyAlignment="1">
      <alignment wrapText="1"/>
    </xf>
    <xf numFmtId="0" fontId="11" fillId="2" borderId="0" xfId="0" applyFont="1" applyFill="1"/>
    <xf numFmtId="0" fontId="56" fillId="16" borderId="16" xfId="0" applyFont="1" applyFill="1" applyBorder="1" applyAlignment="1">
      <alignment horizontal="center" vertical="center"/>
    </xf>
    <xf numFmtId="0" fontId="57" fillId="2" borderId="0" xfId="0" applyFont="1" applyFill="1" applyAlignment="1">
      <alignment wrapText="1"/>
    </xf>
    <xf numFmtId="0" fontId="57" fillId="2" borderId="0" xfId="0" applyFont="1" applyFill="1" applyAlignment="1">
      <alignment vertical="center" wrapText="1"/>
    </xf>
    <xf numFmtId="0" fontId="57" fillId="2" borderId="0" xfId="0" applyFont="1" applyFill="1"/>
    <xf numFmtId="0" fontId="57" fillId="2" borderId="0" xfId="0" applyFont="1" applyFill="1" applyAlignment="1">
      <alignment vertical="center"/>
    </xf>
    <xf numFmtId="0" fontId="18" fillId="18" borderId="0" xfId="6" applyFont="1" applyFill="1"/>
    <xf numFmtId="0" fontId="11" fillId="18" borderId="43" xfId="7" applyFill="1" applyBorder="1"/>
    <xf numFmtId="0" fontId="11" fillId="18" borderId="44" xfId="7" applyFill="1" applyBorder="1"/>
    <xf numFmtId="0" fontId="11" fillId="18" borderId="45" xfId="7" applyFill="1" applyBorder="1"/>
    <xf numFmtId="0" fontId="11" fillId="18" borderId="46" xfId="7" applyFill="1" applyBorder="1"/>
    <xf numFmtId="0" fontId="12" fillId="18" borderId="0" xfId="6" applyFont="1" applyFill="1" applyAlignment="1">
      <alignment horizontal="left" vertical="center" wrapText="1"/>
    </xf>
    <xf numFmtId="0" fontId="11" fillId="18" borderId="47" xfId="7" applyFill="1" applyBorder="1"/>
    <xf numFmtId="0" fontId="12" fillId="18" borderId="48" xfId="6" applyFont="1" applyFill="1" applyBorder="1" applyAlignment="1">
      <alignment vertical="center" wrapText="1"/>
    </xf>
    <xf numFmtId="0" fontId="12" fillId="18" borderId="49" xfId="6" applyFont="1" applyFill="1" applyBorder="1" applyAlignment="1">
      <alignment vertical="center" wrapText="1"/>
    </xf>
    <xf numFmtId="0" fontId="20" fillId="18" borderId="50" xfId="6" applyFont="1" applyFill="1" applyBorder="1" applyAlignment="1">
      <alignment horizontal="justify" vertical="center" wrapText="1"/>
    </xf>
    <xf numFmtId="0" fontId="19" fillId="21" borderId="51" xfId="6" applyFont="1" applyFill="1" applyBorder="1" applyAlignment="1">
      <alignment horizontal="left" vertical="center" wrapText="1"/>
    </xf>
    <xf numFmtId="0" fontId="11" fillId="18" borderId="50" xfId="7" applyFill="1" applyBorder="1" applyAlignment="1">
      <alignment vertical="center" wrapText="1"/>
    </xf>
    <xf numFmtId="0" fontId="12" fillId="18" borderId="51" xfId="6" applyFont="1" applyFill="1" applyBorder="1" applyAlignment="1">
      <alignment vertical="center" wrapText="1"/>
    </xf>
    <xf numFmtId="0" fontId="19" fillId="18" borderId="51" xfId="6" applyFont="1" applyFill="1" applyBorder="1" applyAlignment="1">
      <alignment horizontal="left" vertical="center" wrapText="1"/>
    </xf>
    <xf numFmtId="0" fontId="11" fillId="18" borderId="50" xfId="7" applyFill="1" applyBorder="1" applyAlignment="1">
      <alignment horizontal="justify" vertical="center" wrapText="1"/>
    </xf>
    <xf numFmtId="0" fontId="19" fillId="21" borderId="51" xfId="6" applyFont="1" applyFill="1" applyBorder="1" applyAlignment="1">
      <alignment horizontal="left" vertical="center"/>
    </xf>
    <xf numFmtId="0" fontId="12" fillId="22" borderId="52" xfId="7" applyFont="1" applyFill="1" applyBorder="1" applyAlignment="1">
      <alignment horizontal="center" vertical="center"/>
    </xf>
    <xf numFmtId="0" fontId="12" fillId="22" borderId="53" xfId="8" applyFont="1" applyFill="1" applyBorder="1" applyAlignment="1">
      <alignment horizontal="center" vertical="center" wrapText="1"/>
    </xf>
    <xf numFmtId="0" fontId="11" fillId="0" borderId="46" xfId="7" quotePrefix="1" applyBorder="1" applyAlignment="1">
      <alignment vertical="top" wrapText="1"/>
    </xf>
    <xf numFmtId="0" fontId="11" fillId="0" borderId="0" xfId="7" quotePrefix="1" applyAlignment="1">
      <alignment vertical="top" wrapText="1"/>
    </xf>
    <xf numFmtId="0" fontId="11" fillId="0" borderId="47" xfId="7" quotePrefix="1" applyBorder="1" applyAlignment="1">
      <alignment vertical="top" wrapText="1"/>
    </xf>
    <xf numFmtId="0" fontId="52" fillId="16" borderId="68" xfId="0" applyFont="1" applyFill="1" applyBorder="1" applyAlignment="1">
      <alignment horizontal="center" vertical="center"/>
    </xf>
    <xf numFmtId="0" fontId="52" fillId="16" borderId="68" xfId="0" applyFont="1" applyFill="1" applyBorder="1" applyAlignment="1">
      <alignment horizontal="center" vertical="center" textRotation="90"/>
    </xf>
    <xf numFmtId="0" fontId="52" fillId="16" borderId="68" xfId="0" applyFont="1" applyFill="1" applyBorder="1" applyAlignment="1">
      <alignment horizontal="center" vertical="center" textRotation="90" wrapText="1"/>
    </xf>
    <xf numFmtId="0" fontId="52" fillId="16" borderId="68" xfId="0" applyFont="1" applyFill="1" applyBorder="1" applyAlignment="1">
      <alignment vertical="center" textRotation="90" wrapText="1"/>
    </xf>
    <xf numFmtId="17" fontId="12" fillId="26" borderId="68" xfId="0" applyNumberFormat="1" applyFont="1" applyFill="1" applyBorder="1" applyAlignment="1" applyProtection="1">
      <alignment horizontal="center" vertical="center" wrapText="1"/>
      <protection hidden="1"/>
    </xf>
    <xf numFmtId="41" fontId="12" fillId="26" borderId="68" xfId="2" applyFont="1" applyFill="1" applyBorder="1" applyAlignment="1" applyProtection="1">
      <alignment horizontal="center" vertical="center" wrapText="1"/>
      <protection hidden="1"/>
    </xf>
    <xf numFmtId="0" fontId="12" fillId="27" borderId="68" xfId="0" applyFont="1" applyFill="1" applyBorder="1" applyAlignment="1" applyProtection="1">
      <alignment horizontal="center" vertical="center" wrapText="1"/>
      <protection hidden="1"/>
    </xf>
    <xf numFmtId="0" fontId="12" fillId="28" borderId="68" xfId="0" applyFont="1" applyFill="1" applyBorder="1" applyAlignment="1" applyProtection="1">
      <alignment horizontal="center" vertical="center" wrapText="1"/>
      <protection hidden="1"/>
    </xf>
    <xf numFmtId="0" fontId="18" fillId="2" borderId="68" xfId="0" applyFont="1" applyFill="1" applyBorder="1" applyAlignment="1">
      <alignment horizontal="center" vertical="top"/>
    </xf>
    <xf numFmtId="0" fontId="18" fillId="2" borderId="68" xfId="0" applyFont="1" applyFill="1" applyBorder="1" applyAlignment="1">
      <alignment horizontal="center" vertical="center" wrapText="1"/>
    </xf>
    <xf numFmtId="0" fontId="18" fillId="2" borderId="68" xfId="0" applyFont="1" applyFill="1" applyBorder="1" applyAlignment="1">
      <alignment horizontal="center" vertical="center"/>
    </xf>
    <xf numFmtId="0" fontId="19" fillId="0" borderId="68" xfId="0" applyFont="1" applyBorder="1" applyAlignment="1">
      <alignment horizontal="center" vertical="center" wrapText="1"/>
    </xf>
    <xf numFmtId="9" fontId="18" fillId="2" borderId="68" xfId="0" applyNumberFormat="1" applyFont="1" applyFill="1" applyBorder="1" applyAlignment="1">
      <alignment horizontal="center" vertical="center" wrapText="1"/>
    </xf>
    <xf numFmtId="9" fontId="19" fillId="2" borderId="68" xfId="0" applyNumberFormat="1" applyFont="1" applyFill="1" applyBorder="1" applyAlignment="1">
      <alignment horizontal="center" vertical="center" wrapText="1"/>
    </xf>
    <xf numFmtId="0" fontId="19" fillId="0" borderId="68" xfId="0" applyFont="1" applyBorder="1" applyAlignment="1">
      <alignment horizontal="center" vertical="center"/>
    </xf>
    <xf numFmtId="0" fontId="18" fillId="2" borderId="68" xfId="0" applyFont="1" applyFill="1" applyBorder="1" applyAlignment="1">
      <alignment horizontal="left" vertical="top" wrapText="1"/>
    </xf>
    <xf numFmtId="9" fontId="18" fillId="2" borderId="68" xfId="0" applyNumberFormat="1" applyFont="1" applyFill="1" applyBorder="1" applyAlignment="1">
      <alignment horizontal="center" vertical="top" textRotation="180"/>
    </xf>
    <xf numFmtId="9" fontId="18" fillId="2" borderId="68" xfId="0" applyNumberFormat="1" applyFont="1" applyFill="1" applyBorder="1" applyAlignment="1">
      <alignment horizontal="center" textRotation="180"/>
    </xf>
    <xf numFmtId="9" fontId="18" fillId="2" borderId="68" xfId="0" applyNumberFormat="1" applyFont="1" applyFill="1" applyBorder="1" applyAlignment="1">
      <alignment horizontal="center" vertical="center"/>
    </xf>
    <xf numFmtId="9" fontId="18" fillId="0" borderId="68" xfId="0" applyNumberFormat="1" applyFont="1" applyBorder="1" applyAlignment="1">
      <alignment horizontal="center" vertical="center" wrapText="1"/>
    </xf>
    <xf numFmtId="0" fontId="18" fillId="0" borderId="68" xfId="0" applyFont="1" applyBorder="1" applyAlignment="1">
      <alignment horizontal="center" vertical="center"/>
    </xf>
    <xf numFmtId="9" fontId="18" fillId="2" borderId="68" xfId="0" applyNumberFormat="1" applyFont="1" applyFill="1" applyBorder="1" applyAlignment="1">
      <alignment vertical="center" wrapText="1"/>
    </xf>
    <xf numFmtId="164" fontId="18" fillId="2" borderId="68" xfId="0" applyNumberFormat="1" applyFont="1" applyFill="1" applyBorder="1" applyAlignment="1">
      <alignment vertical="center" wrapText="1"/>
    </xf>
    <xf numFmtId="9" fontId="18" fillId="0" borderId="68" xfId="0" applyNumberFormat="1" applyFont="1" applyBorder="1" applyAlignment="1">
      <alignment vertical="center" wrapText="1"/>
    </xf>
    <xf numFmtId="0" fontId="18" fillId="2" borderId="68" xfId="0" applyFont="1" applyFill="1" applyBorder="1"/>
    <xf numFmtId="0" fontId="0" fillId="0" borderId="68" xfId="0" applyBorder="1"/>
    <xf numFmtId="0" fontId="3" fillId="0" borderId="68" xfId="0" applyFont="1" applyBorder="1"/>
    <xf numFmtId="0" fontId="18" fillId="0" borderId="68" xfId="0" applyFont="1" applyBorder="1" applyAlignment="1">
      <alignment horizontal="center" vertical="top"/>
    </xf>
    <xf numFmtId="0" fontId="18" fillId="0" borderId="68" xfId="0" applyFont="1" applyBorder="1" applyAlignment="1">
      <alignment horizontal="center" vertical="center" wrapText="1"/>
    </xf>
    <xf numFmtId="9" fontId="19" fillId="0" borderId="68" xfId="0" applyNumberFormat="1" applyFont="1" applyBorder="1" applyAlignment="1">
      <alignment horizontal="center" vertical="center" wrapText="1"/>
    </xf>
    <xf numFmtId="0" fontId="18" fillId="2" borderId="68" xfId="0" applyFont="1" applyFill="1" applyBorder="1" applyAlignment="1">
      <alignment horizontal="left" vertical="center" wrapText="1"/>
    </xf>
    <xf numFmtId="164" fontId="18" fillId="2" borderId="68" xfId="0" applyNumberFormat="1" applyFont="1" applyFill="1" applyBorder="1" applyAlignment="1">
      <alignment horizontal="left" vertical="top" wrapText="1"/>
    </xf>
    <xf numFmtId="164" fontId="18" fillId="2" borderId="68" xfId="0" applyNumberFormat="1" applyFont="1" applyFill="1" applyBorder="1" applyAlignment="1">
      <alignment horizontal="center" vertical="center" wrapText="1"/>
    </xf>
    <xf numFmtId="165" fontId="18" fillId="2" borderId="68" xfId="0" applyNumberFormat="1" applyFont="1" applyFill="1" applyBorder="1" applyAlignment="1">
      <alignment vertical="center" wrapText="1"/>
    </xf>
    <xf numFmtId="0" fontId="18" fillId="0" borderId="68" xfId="0" applyFont="1" applyBorder="1" applyAlignment="1">
      <alignment vertical="center" wrapText="1"/>
    </xf>
    <xf numFmtId="164" fontId="18" fillId="0" borderId="68" xfId="0" applyNumberFormat="1" applyFont="1" applyBorder="1" applyAlignment="1">
      <alignment vertical="center" wrapText="1"/>
    </xf>
    <xf numFmtId="164" fontId="18" fillId="0" borderId="68" xfId="0" applyNumberFormat="1" applyFont="1" applyBorder="1" applyAlignment="1">
      <alignment horizontal="center" vertical="center" wrapText="1"/>
    </xf>
    <xf numFmtId="165" fontId="20" fillId="2" borderId="68" xfId="0" applyNumberFormat="1" applyFont="1" applyFill="1" applyBorder="1" applyAlignment="1">
      <alignment horizontal="left" vertical="center" wrapText="1"/>
    </xf>
    <xf numFmtId="0" fontId="18" fillId="0" borderId="68" xfId="0" applyFont="1" applyBorder="1" applyAlignment="1">
      <alignment vertical="top" wrapText="1"/>
    </xf>
    <xf numFmtId="164" fontId="20" fillId="2" borderId="68" xfId="0" applyNumberFormat="1" applyFont="1" applyFill="1" applyBorder="1" applyAlignment="1">
      <alignment horizontal="center" vertical="center" wrapText="1"/>
    </xf>
    <xf numFmtId="0" fontId="18" fillId="0" borderId="68" xfId="0" applyFont="1" applyBorder="1" applyAlignment="1">
      <alignment horizontal="left" vertical="center" wrapText="1"/>
    </xf>
    <xf numFmtId="0" fontId="18" fillId="0" borderId="68" xfId="0" applyFont="1" applyBorder="1" applyAlignment="1">
      <alignment horizontal="center" vertical="center" textRotation="180"/>
    </xf>
    <xf numFmtId="0" fontId="18" fillId="0" borderId="68" xfId="0" applyFont="1" applyBorder="1" applyAlignment="1">
      <alignment horizontal="left" vertical="top" wrapText="1"/>
    </xf>
    <xf numFmtId="0" fontId="18" fillId="0" borderId="68" xfId="0" applyFont="1" applyBorder="1" applyAlignment="1">
      <alignment horizontal="center" vertical="top" textRotation="180"/>
    </xf>
    <xf numFmtId="9" fontId="18" fillId="0" borderId="68" xfId="0" applyNumberFormat="1" applyFont="1" applyBorder="1" applyAlignment="1">
      <alignment horizontal="center" vertical="top" textRotation="180"/>
    </xf>
    <xf numFmtId="0" fontId="18" fillId="0" borderId="68" xfId="0" applyFont="1" applyBorder="1" applyAlignment="1">
      <alignment horizontal="left" vertical="top" textRotation="180" wrapText="1"/>
    </xf>
    <xf numFmtId="0" fontId="18" fillId="18" borderId="68" xfId="0" applyFont="1" applyFill="1" applyBorder="1" applyAlignment="1">
      <alignment horizontal="left" vertical="center" wrapText="1"/>
    </xf>
    <xf numFmtId="0" fontId="18" fillId="19" borderId="68" xfId="0" applyFont="1" applyFill="1" applyBorder="1" applyAlignment="1">
      <alignment horizontal="left" vertical="center" wrapText="1"/>
    </xf>
    <xf numFmtId="0" fontId="18" fillId="18" borderId="68" xfId="0" applyFont="1" applyFill="1" applyBorder="1" applyAlignment="1">
      <alignment horizontal="left" vertical="top" wrapText="1"/>
    </xf>
    <xf numFmtId="0" fontId="20" fillId="3" borderId="68" xfId="0" applyFont="1" applyFill="1" applyBorder="1" applyAlignment="1">
      <alignment horizontal="center" vertical="center" wrapText="1"/>
    </xf>
    <xf numFmtId="164" fontId="20" fillId="3" borderId="68" xfId="0" applyNumberFormat="1" applyFont="1" applyFill="1" applyBorder="1" applyAlignment="1">
      <alignment horizontal="center" vertical="center" wrapText="1"/>
    </xf>
    <xf numFmtId="164" fontId="18" fillId="0" borderId="68" xfId="0" applyNumberFormat="1" applyFont="1" applyBorder="1" applyAlignment="1">
      <alignment horizontal="left" vertical="center" wrapText="1"/>
    </xf>
    <xf numFmtId="9" fontId="11" fillId="0" borderId="68" xfId="0" applyNumberFormat="1" applyFont="1" applyBorder="1" applyAlignment="1">
      <alignment vertical="center" wrapText="1"/>
    </xf>
    <xf numFmtId="0" fontId="18" fillId="0" borderId="68" xfId="0" applyFont="1" applyBorder="1" applyAlignment="1">
      <alignment horizontal="center" vertical="center" textRotation="180" wrapText="1"/>
    </xf>
    <xf numFmtId="0" fontId="18" fillId="19" borderId="68" xfId="0" applyFont="1" applyFill="1" applyBorder="1" applyAlignment="1">
      <alignment horizontal="left" vertical="top" wrapText="1"/>
    </xf>
    <xf numFmtId="9" fontId="11" fillId="18" borderId="68" xfId="0" applyNumberFormat="1" applyFont="1" applyFill="1" applyBorder="1" applyAlignment="1">
      <alignment vertical="center" wrapText="1"/>
    </xf>
    <xf numFmtId="0" fontId="11" fillId="18" borderId="68" xfId="0" applyFont="1" applyFill="1" applyBorder="1" applyAlignment="1">
      <alignment vertical="center" wrapText="1"/>
    </xf>
    <xf numFmtId="164" fontId="11" fillId="18" borderId="68" xfId="0" applyNumberFormat="1" applyFont="1" applyFill="1" applyBorder="1" applyAlignment="1">
      <alignment vertical="center" wrapText="1"/>
    </xf>
    <xf numFmtId="9" fontId="12" fillId="18" borderId="68" xfId="0" applyNumberFormat="1" applyFont="1" applyFill="1" applyBorder="1" applyAlignment="1">
      <alignment horizontal="center" vertical="center" wrapText="1"/>
    </xf>
    <xf numFmtId="0" fontId="11" fillId="18" borderId="68" xfId="0" applyFont="1" applyFill="1" applyBorder="1" applyAlignment="1">
      <alignment horizontal="center" vertical="center" wrapText="1"/>
    </xf>
    <xf numFmtId="165" fontId="11" fillId="18" borderId="68" xfId="0" applyNumberFormat="1" applyFont="1" applyFill="1" applyBorder="1" applyAlignment="1">
      <alignment horizontal="center" vertical="center" wrapText="1"/>
    </xf>
    <xf numFmtId="0" fontId="18" fillId="0" borderId="68" xfId="0" applyFont="1" applyBorder="1"/>
    <xf numFmtId="9" fontId="12" fillId="18" borderId="68" xfId="0" applyNumberFormat="1" applyFont="1" applyFill="1" applyBorder="1" applyAlignment="1">
      <alignment vertical="center" wrapText="1"/>
    </xf>
    <xf numFmtId="0" fontId="13" fillId="18" borderId="68" xfId="0" applyFont="1" applyFill="1" applyBorder="1"/>
    <xf numFmtId="165" fontId="11" fillId="18" borderId="68" xfId="0" applyNumberFormat="1" applyFont="1" applyFill="1" applyBorder="1" applyAlignment="1">
      <alignment vertical="center" wrapText="1"/>
    </xf>
    <xf numFmtId="165" fontId="18" fillId="0" borderId="68" xfId="0" applyNumberFormat="1" applyFont="1" applyBorder="1" applyAlignment="1">
      <alignment vertical="center" wrapText="1"/>
    </xf>
    <xf numFmtId="9" fontId="11" fillId="2" borderId="68" xfId="0" applyNumberFormat="1" applyFont="1" applyFill="1" applyBorder="1" applyAlignment="1">
      <alignment vertical="center" wrapText="1"/>
    </xf>
    <xf numFmtId="165" fontId="11" fillId="2" borderId="68" xfId="0" applyNumberFormat="1" applyFont="1" applyFill="1" applyBorder="1" applyAlignment="1">
      <alignment vertical="center" wrapText="1"/>
    </xf>
    <xf numFmtId="0" fontId="18" fillId="2" borderId="68" xfId="0" applyFont="1" applyFill="1" applyBorder="1" applyAlignment="1">
      <alignment wrapText="1"/>
    </xf>
    <xf numFmtId="0" fontId="11" fillId="2" borderId="68" xfId="0" applyFont="1" applyFill="1" applyBorder="1"/>
    <xf numFmtId="9" fontId="11" fillId="18" borderId="68" xfId="0" applyNumberFormat="1" applyFont="1" applyFill="1" applyBorder="1" applyAlignment="1">
      <alignment horizontal="center" vertical="center" wrapText="1"/>
    </xf>
    <xf numFmtId="0" fontId="18" fillId="0" borderId="68" xfId="0" applyFont="1" applyBorder="1" applyAlignment="1" applyProtection="1">
      <alignment horizontal="justify" vertical="top" wrapText="1"/>
      <protection locked="0"/>
    </xf>
    <xf numFmtId="0" fontId="11" fillId="2" borderId="68" xfId="0" applyFont="1" applyFill="1" applyBorder="1" applyAlignment="1">
      <alignment horizontal="left" vertical="center" wrapText="1"/>
    </xf>
    <xf numFmtId="0" fontId="11" fillId="18" borderId="69" xfId="0" applyFont="1" applyFill="1" applyBorder="1" applyAlignment="1">
      <alignment horizontal="center" vertical="center" wrapText="1"/>
    </xf>
    <xf numFmtId="0" fontId="26" fillId="2" borderId="0" xfId="0" applyFont="1" applyFill="1" applyAlignment="1">
      <alignment vertical="center"/>
    </xf>
    <xf numFmtId="0" fontId="18" fillId="18" borderId="68" xfId="0" applyFont="1" applyFill="1" applyBorder="1" applyAlignment="1">
      <alignment horizontal="center" vertical="center"/>
    </xf>
    <xf numFmtId="0" fontId="18" fillId="2" borderId="0" xfId="0" applyFont="1" applyFill="1" applyAlignment="1">
      <alignment horizontal="center" vertical="center"/>
    </xf>
    <xf numFmtId="0" fontId="0" fillId="0" borderId="0" xfId="0" applyAlignment="1">
      <alignment horizontal="center" vertical="center"/>
    </xf>
    <xf numFmtId="0" fontId="18" fillId="2" borderId="68" xfId="0" applyFont="1" applyFill="1" applyBorder="1" applyAlignment="1">
      <alignment horizontal="center" vertical="top" textRotation="90"/>
    </xf>
    <xf numFmtId="0" fontId="18" fillId="2" borderId="68" xfId="0" applyFont="1" applyFill="1" applyBorder="1" applyAlignment="1">
      <alignment horizontal="center" vertical="center" textRotation="90" wrapText="1"/>
    </xf>
    <xf numFmtId="0" fontId="18" fillId="0" borderId="68" xfId="0" applyFont="1" applyBorder="1" applyAlignment="1">
      <alignment horizontal="center" vertical="center" textRotation="90"/>
    </xf>
    <xf numFmtId="0" fontId="18" fillId="0" borderId="68" xfId="0" applyFont="1" applyBorder="1" applyAlignment="1">
      <alignment horizontal="center" vertical="center" textRotation="90" wrapText="1"/>
    </xf>
    <xf numFmtId="0" fontId="18" fillId="2" borderId="68" xfId="0" applyFont="1" applyFill="1" applyBorder="1" applyAlignment="1">
      <alignment horizontal="center" vertical="center" textRotation="90"/>
    </xf>
    <xf numFmtId="0" fontId="18" fillId="2" borderId="68" xfId="0" applyFont="1" applyFill="1" applyBorder="1" applyAlignment="1">
      <alignment vertical="center" textRotation="90"/>
    </xf>
    <xf numFmtId="0" fontId="45" fillId="0" borderId="68" xfId="0" applyFont="1" applyBorder="1" applyAlignment="1">
      <alignment horizontal="center" vertical="center" textRotation="90"/>
    </xf>
    <xf numFmtId="1" fontId="18" fillId="2" borderId="68" xfId="0" applyNumberFormat="1" applyFont="1" applyFill="1" applyBorder="1" applyAlignment="1">
      <alignment horizontal="center" vertical="center" wrapText="1"/>
    </xf>
    <xf numFmtId="9" fontId="12" fillId="18" borderId="68" xfId="0" applyNumberFormat="1" applyFont="1" applyFill="1" applyBorder="1" applyAlignment="1" applyProtection="1">
      <alignment horizontal="center" vertical="center"/>
      <protection hidden="1"/>
    </xf>
    <xf numFmtId="0" fontId="18" fillId="18" borderId="68" xfId="0" applyFont="1" applyFill="1" applyBorder="1" applyAlignment="1">
      <alignment horizontal="center" vertical="center" wrapText="1"/>
    </xf>
    <xf numFmtId="0" fontId="11" fillId="18" borderId="47" xfId="7" applyFill="1" applyBorder="1" applyAlignment="1">
      <alignment horizontal="left" vertical="top" wrapText="1"/>
    </xf>
    <xf numFmtId="0" fontId="11" fillId="18" borderId="0" xfId="7" applyFill="1" applyAlignment="1">
      <alignment horizontal="left" vertical="top" wrapText="1"/>
    </xf>
    <xf numFmtId="0" fontId="11" fillId="18" borderId="46" xfId="7" applyFill="1" applyBorder="1" applyAlignment="1">
      <alignment horizontal="left" vertical="top" wrapText="1"/>
    </xf>
    <xf numFmtId="0" fontId="12" fillId="22" borderId="62" xfId="7" applyFont="1" applyFill="1" applyBorder="1" applyAlignment="1">
      <alignment horizontal="center" vertical="center" wrapText="1"/>
    </xf>
    <xf numFmtId="0" fontId="12" fillId="22" borderId="61" xfId="7" applyFont="1" applyFill="1" applyBorder="1" applyAlignment="1">
      <alignment horizontal="center" vertical="center" wrapText="1"/>
    </xf>
    <xf numFmtId="0" fontId="12" fillId="22" borderId="60" xfId="7" applyFont="1" applyFill="1" applyBorder="1" applyAlignment="1">
      <alignment horizontal="center" vertical="center" wrapText="1"/>
    </xf>
    <xf numFmtId="0" fontId="66" fillId="18" borderId="59" xfId="7" quotePrefix="1" applyFont="1" applyFill="1" applyBorder="1" applyAlignment="1">
      <alignment horizontal="justify" vertical="center" wrapText="1"/>
    </xf>
    <xf numFmtId="0" fontId="66" fillId="18" borderId="58" xfId="7" quotePrefix="1" applyFont="1" applyFill="1" applyBorder="1" applyAlignment="1">
      <alignment horizontal="justify" vertical="center" wrapText="1"/>
    </xf>
    <xf numFmtId="0" fontId="66" fillId="18" borderId="57" xfId="7" quotePrefix="1" applyFont="1" applyFill="1" applyBorder="1" applyAlignment="1">
      <alignment horizontal="justify" vertical="center" wrapText="1"/>
    </xf>
    <xf numFmtId="0" fontId="11" fillId="18" borderId="56" xfId="7" quotePrefix="1" applyFill="1" applyBorder="1" applyAlignment="1">
      <alignment horizontal="justify" vertical="center" wrapText="1"/>
    </xf>
    <xf numFmtId="0" fontId="11" fillId="18" borderId="55" xfId="7" quotePrefix="1" applyFill="1" applyBorder="1" applyAlignment="1">
      <alignment horizontal="justify" vertical="center" wrapText="1"/>
    </xf>
    <xf numFmtId="0" fontId="11" fillId="18" borderId="54" xfId="7" quotePrefix="1" applyFill="1" applyBorder="1" applyAlignment="1">
      <alignment horizontal="justify" vertical="center" wrapText="1"/>
    </xf>
    <xf numFmtId="0" fontId="11" fillId="0" borderId="47" xfId="7" quotePrefix="1" applyBorder="1" applyAlignment="1">
      <alignment horizontal="justify" vertical="top" wrapText="1"/>
    </xf>
    <xf numFmtId="0" fontId="11" fillId="0" borderId="0" xfId="7" quotePrefix="1" applyAlignment="1">
      <alignment horizontal="justify" vertical="top" wrapText="1"/>
    </xf>
    <xf numFmtId="0" fontId="11" fillId="0" borderId="46" xfId="7" quotePrefix="1" applyBorder="1" applyAlignment="1">
      <alignment horizontal="justify" vertical="top" wrapText="1"/>
    </xf>
    <xf numFmtId="0" fontId="11" fillId="0" borderId="56" xfId="7" quotePrefix="1" applyBorder="1" applyAlignment="1">
      <alignment horizontal="justify" vertical="center" wrapText="1"/>
    </xf>
    <xf numFmtId="0" fontId="11" fillId="0" borderId="55" xfId="7" quotePrefix="1" applyBorder="1" applyAlignment="1">
      <alignment horizontal="justify" vertical="center" wrapText="1"/>
    </xf>
    <xf numFmtId="0" fontId="11" fillId="0" borderId="54" xfId="7" quotePrefix="1" applyBorder="1" applyAlignment="1">
      <alignment horizontal="justify" vertical="center" wrapText="1"/>
    </xf>
    <xf numFmtId="9" fontId="19" fillId="2" borderId="69" xfId="0" applyNumberFormat="1" applyFont="1" applyFill="1" applyBorder="1" applyAlignment="1">
      <alignment horizontal="center" vertical="center" wrapText="1"/>
    </xf>
    <xf numFmtId="9" fontId="19" fillId="2" borderId="71" xfId="0" applyNumberFormat="1" applyFont="1" applyFill="1" applyBorder="1" applyAlignment="1">
      <alignment horizontal="center" vertical="center" wrapText="1"/>
    </xf>
    <xf numFmtId="9" fontId="19" fillId="2" borderId="70" xfId="0" applyNumberFormat="1" applyFont="1" applyFill="1" applyBorder="1" applyAlignment="1">
      <alignment horizontal="center" vertical="center" wrapText="1"/>
    </xf>
    <xf numFmtId="9" fontId="18" fillId="2" borderId="69" xfId="0" applyNumberFormat="1" applyFont="1" applyFill="1" applyBorder="1" applyAlignment="1">
      <alignment horizontal="center" vertical="center" wrapText="1"/>
    </xf>
    <xf numFmtId="9" fontId="18" fillId="2" borderId="71" xfId="0" applyNumberFormat="1" applyFont="1" applyFill="1" applyBorder="1" applyAlignment="1">
      <alignment horizontal="center" vertical="center" wrapText="1"/>
    </xf>
    <xf numFmtId="9" fontId="18" fillId="2" borderId="70" xfId="0" applyNumberFormat="1" applyFont="1" applyFill="1" applyBorder="1" applyAlignment="1">
      <alignment horizontal="center" vertical="center" wrapText="1"/>
    </xf>
    <xf numFmtId="0" fontId="19" fillId="0" borderId="69"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0" xfId="0" applyFont="1" applyBorder="1" applyAlignment="1">
      <alignment horizontal="center" vertical="center" wrapText="1"/>
    </xf>
    <xf numFmtId="0" fontId="18" fillId="2" borderId="69" xfId="0" applyFont="1" applyFill="1" applyBorder="1" applyAlignment="1">
      <alignment horizontal="center" vertical="center"/>
    </xf>
    <xf numFmtId="0" fontId="18" fillId="2" borderId="71"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8" fillId="2" borderId="70" xfId="0" applyFont="1" applyFill="1" applyBorder="1" applyAlignment="1">
      <alignment horizontal="center" vertical="center" wrapText="1"/>
    </xf>
    <xf numFmtId="9" fontId="18" fillId="2" borderId="69" xfId="0" applyNumberFormat="1" applyFont="1" applyFill="1" applyBorder="1" applyAlignment="1">
      <alignment horizontal="center" vertical="center"/>
    </xf>
    <xf numFmtId="9" fontId="18" fillId="2" borderId="71" xfId="0" applyNumberFormat="1" applyFont="1" applyFill="1" applyBorder="1" applyAlignment="1">
      <alignment horizontal="center" vertical="center"/>
    </xf>
    <xf numFmtId="9" fontId="18" fillId="2" borderId="70" xfId="0" applyNumberFormat="1" applyFont="1" applyFill="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xf>
    <xf numFmtId="0" fontId="18" fillId="0" borderId="70" xfId="0" applyFont="1" applyBorder="1" applyAlignment="1">
      <alignment horizontal="center" vertical="center"/>
    </xf>
    <xf numFmtId="9" fontId="18" fillId="0" borderId="69" xfId="0" applyNumberFormat="1" applyFont="1" applyBorder="1" applyAlignment="1">
      <alignment horizontal="center" vertical="center" wrapText="1"/>
    </xf>
    <xf numFmtId="9" fontId="18" fillId="0" borderId="71" xfId="0" applyNumberFormat="1" applyFont="1" applyBorder="1" applyAlignment="1">
      <alignment horizontal="center" vertical="center" wrapText="1"/>
    </xf>
    <xf numFmtId="9" fontId="18" fillId="0" borderId="70" xfId="0" applyNumberFormat="1" applyFont="1" applyBorder="1" applyAlignment="1">
      <alignment horizontal="center" vertical="center" wrapText="1"/>
    </xf>
    <xf numFmtId="0" fontId="19" fillId="0" borderId="69" xfId="0" applyFont="1" applyBorder="1" applyAlignment="1">
      <alignment horizontal="center" vertical="center"/>
    </xf>
    <xf numFmtId="0" fontId="19" fillId="0" borderId="71" xfId="0" applyFont="1" applyBorder="1" applyAlignment="1">
      <alignment horizontal="center" vertical="center"/>
    </xf>
    <xf numFmtId="0" fontId="19" fillId="0" borderId="70" xfId="0" applyFont="1" applyBorder="1" applyAlignment="1">
      <alignment horizontal="center" vertical="center"/>
    </xf>
    <xf numFmtId="0" fontId="55" fillId="0" borderId="28" xfId="0" applyFont="1" applyBorder="1" applyAlignment="1">
      <alignment horizontal="left" vertical="center"/>
    </xf>
    <xf numFmtId="0" fontId="3" fillId="0" borderId="4" xfId="0" applyFont="1" applyBorder="1"/>
    <xf numFmtId="0" fontId="55" fillId="0" borderId="30" xfId="0" applyFont="1" applyBorder="1" applyAlignment="1">
      <alignment horizontal="left" vertical="center"/>
    </xf>
    <xf numFmtId="0" fontId="3" fillId="0" borderId="5" xfId="0" applyFont="1" applyBorder="1"/>
    <xf numFmtId="0" fontId="55" fillId="0" borderId="31" xfId="0" applyFont="1" applyBorder="1" applyAlignment="1">
      <alignment horizontal="left" vertical="center"/>
    </xf>
    <xf numFmtId="0" fontId="3" fillId="0" borderId="6" xfId="0" applyFont="1" applyBorder="1"/>
    <xf numFmtId="0" fontId="52" fillId="16" borderId="68" xfId="0" applyFont="1" applyFill="1" applyBorder="1" applyAlignment="1">
      <alignment horizontal="center" vertical="center"/>
    </xf>
    <xf numFmtId="0" fontId="58" fillId="20" borderId="68" xfId="0" applyFont="1" applyFill="1" applyBorder="1"/>
    <xf numFmtId="0" fontId="18" fillId="2" borderId="63" xfId="0" applyFont="1" applyFill="1" applyBorder="1" applyAlignment="1">
      <alignment horizontal="center"/>
    </xf>
    <xf numFmtId="0" fontId="18" fillId="2" borderId="64" xfId="0" applyFont="1" applyFill="1" applyBorder="1" applyAlignment="1">
      <alignment horizontal="center"/>
    </xf>
    <xf numFmtId="0" fontId="18" fillId="2" borderId="47" xfId="0" applyFont="1" applyFill="1" applyBorder="1" applyAlignment="1">
      <alignment horizontal="center"/>
    </xf>
    <xf numFmtId="0" fontId="18" fillId="2" borderId="46" xfId="0" applyFont="1" applyFill="1" applyBorder="1" applyAlignment="1">
      <alignment horizontal="center"/>
    </xf>
    <xf numFmtId="0" fontId="18" fillId="2" borderId="45" xfId="0" applyFont="1" applyFill="1" applyBorder="1" applyAlignment="1">
      <alignment horizontal="center"/>
    </xf>
    <xf numFmtId="0" fontId="18" fillId="2" borderId="43" xfId="0" applyFont="1" applyFill="1" applyBorder="1" applyAlignment="1">
      <alignment horizontal="center"/>
    </xf>
    <xf numFmtId="0" fontId="59" fillId="0" borderId="65"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66" xfId="0" applyFont="1" applyBorder="1" applyAlignment="1">
      <alignment horizontal="center" vertical="center" wrapText="1"/>
    </xf>
    <xf numFmtId="0" fontId="59" fillId="0" borderId="47" xfId="0" applyFont="1" applyBorder="1" applyAlignment="1">
      <alignment horizontal="center" vertical="center" wrapText="1"/>
    </xf>
    <xf numFmtId="0" fontId="59" fillId="0" borderId="0" xfId="0" applyFont="1" applyAlignment="1">
      <alignment horizontal="center" vertical="center" wrapText="1"/>
    </xf>
    <xf numFmtId="0" fontId="59" fillId="0" borderId="1" xfId="0" applyFont="1" applyBorder="1" applyAlignment="1">
      <alignment horizontal="center" vertical="center" wrapText="1"/>
    </xf>
    <xf numFmtId="0" fontId="59" fillId="0" borderId="67"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67" fillId="23" borderId="68" xfId="0" applyFont="1" applyFill="1" applyBorder="1" applyAlignment="1" applyProtection="1">
      <alignment horizontal="center" vertical="center" wrapText="1"/>
      <protection hidden="1"/>
    </xf>
    <xf numFmtId="0" fontId="52" fillId="16" borderId="68" xfId="0" applyFont="1" applyFill="1" applyBorder="1" applyAlignment="1">
      <alignment horizontal="center" vertical="center" textRotation="90"/>
    </xf>
    <xf numFmtId="0" fontId="58" fillId="20" borderId="68" xfId="0" applyFont="1" applyFill="1" applyBorder="1" applyAlignment="1">
      <alignment vertical="center"/>
    </xf>
    <xf numFmtId="0" fontId="52" fillId="16" borderId="68" xfId="0" applyFont="1" applyFill="1" applyBorder="1" applyAlignment="1">
      <alignment horizontal="center" vertical="center" wrapText="1"/>
    </xf>
    <xf numFmtId="0" fontId="52" fillId="16" borderId="68" xfId="0" applyFont="1" applyFill="1" applyBorder="1" applyAlignment="1">
      <alignment horizontal="center" vertical="center" textRotation="90" wrapText="1"/>
    </xf>
    <xf numFmtId="0" fontId="58" fillId="20" borderId="68" xfId="0" applyFont="1" applyFill="1" applyBorder="1" applyAlignment="1">
      <alignment horizontal="center" vertical="center"/>
    </xf>
    <xf numFmtId="0" fontId="67" fillId="24" borderId="68" xfId="0" applyFont="1" applyFill="1" applyBorder="1" applyAlignment="1" applyProtection="1">
      <alignment horizontal="center" vertical="center" wrapText="1"/>
      <protection hidden="1"/>
    </xf>
    <xf numFmtId="0" fontId="67" fillId="24" borderId="68" xfId="0" applyFont="1" applyFill="1" applyBorder="1" applyAlignment="1" applyProtection="1">
      <alignment horizontal="center" vertical="center"/>
      <protection hidden="1"/>
    </xf>
    <xf numFmtId="0" fontId="67" fillId="25" borderId="68" xfId="0" applyFont="1" applyFill="1" applyBorder="1" applyAlignment="1" applyProtection="1">
      <alignment horizontal="center" vertical="center" wrapText="1"/>
      <protection hidden="1"/>
    </xf>
    <xf numFmtId="0" fontId="67" fillId="25" borderId="68" xfId="0" applyFont="1" applyFill="1" applyBorder="1" applyAlignment="1" applyProtection="1">
      <alignment horizontal="center" vertical="center"/>
      <protection hidden="1"/>
    </xf>
    <xf numFmtId="0" fontId="58" fillId="20" borderId="68" xfId="0" applyFont="1" applyFill="1" applyBorder="1" applyAlignment="1">
      <alignment wrapText="1"/>
    </xf>
    <xf numFmtId="0" fontId="52" fillId="16" borderId="69" xfId="0" applyFont="1" applyFill="1" applyBorder="1" applyAlignment="1">
      <alignment horizontal="center" vertical="center" wrapText="1"/>
    </xf>
    <xf numFmtId="0" fontId="52" fillId="16" borderId="70" xfId="0" applyFont="1" applyFill="1" applyBorder="1" applyAlignment="1">
      <alignment horizontal="center" vertical="center" wrapText="1"/>
    </xf>
    <xf numFmtId="0" fontId="18" fillId="0" borderId="69"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0" xfId="0" applyFont="1" applyBorder="1" applyAlignment="1">
      <alignment horizontal="center" vertical="center" wrapText="1"/>
    </xf>
    <xf numFmtId="9" fontId="19" fillId="2" borderId="68" xfId="0" applyNumberFormat="1" applyFont="1" applyFill="1" applyBorder="1" applyAlignment="1">
      <alignment horizontal="center" vertical="center" wrapText="1"/>
    </xf>
    <xf numFmtId="0" fontId="3" fillId="0" borderId="68" xfId="0" applyFont="1" applyBorder="1"/>
    <xf numFmtId="0" fontId="19" fillId="0" borderId="68" xfId="0" applyFont="1" applyBorder="1" applyAlignment="1">
      <alignment horizontal="center" vertical="center"/>
    </xf>
    <xf numFmtId="0" fontId="18" fillId="2" borderId="68" xfId="0" applyFont="1" applyFill="1" applyBorder="1" applyAlignment="1">
      <alignment horizontal="center" vertical="center"/>
    </xf>
    <xf numFmtId="0" fontId="3" fillId="0" borderId="68" xfId="0" applyFont="1" applyBorder="1" applyAlignment="1">
      <alignment vertical="center"/>
    </xf>
    <xf numFmtId="0" fontId="18" fillId="2" borderId="68" xfId="0" applyFont="1" applyFill="1" applyBorder="1" applyAlignment="1">
      <alignment horizontal="center" vertical="center" wrapText="1"/>
    </xf>
    <xf numFmtId="0" fontId="3" fillId="18" borderId="68" xfId="0" applyFont="1" applyFill="1" applyBorder="1"/>
    <xf numFmtId="0" fontId="18" fillId="2" borderId="68" xfId="0" applyFont="1" applyFill="1" applyBorder="1" applyAlignment="1">
      <alignment horizontal="center" vertical="top"/>
    </xf>
    <xf numFmtId="0" fontId="19" fillId="0" borderId="68" xfId="0" applyFont="1" applyBorder="1" applyAlignment="1">
      <alignment horizontal="center" vertical="center" wrapText="1"/>
    </xf>
    <xf numFmtId="9" fontId="18" fillId="2" borderId="68" xfId="0" applyNumberFormat="1" applyFont="1" applyFill="1" applyBorder="1" applyAlignment="1">
      <alignment horizontal="center" vertical="center" wrapText="1"/>
    </xf>
    <xf numFmtId="9" fontId="18" fillId="2" borderId="68" xfId="0" applyNumberFormat="1" applyFont="1" applyFill="1" applyBorder="1" applyAlignment="1">
      <alignment horizontal="center" vertical="center"/>
    </xf>
    <xf numFmtId="9" fontId="18" fillId="0" borderId="68" xfId="0" applyNumberFormat="1" applyFont="1" applyBorder="1" applyAlignment="1">
      <alignment horizontal="center" vertical="center" wrapText="1"/>
    </xf>
    <xf numFmtId="0" fontId="18" fillId="0" borderId="68" xfId="0" applyFont="1" applyBorder="1" applyAlignment="1">
      <alignment horizontal="center" vertical="center"/>
    </xf>
    <xf numFmtId="9" fontId="19" fillId="0" borderId="69" xfId="0" applyNumberFormat="1" applyFont="1" applyBorder="1" applyAlignment="1">
      <alignment horizontal="center" vertical="center" wrapText="1"/>
    </xf>
    <xf numFmtId="9" fontId="19" fillId="0" borderId="71" xfId="0" applyNumberFormat="1" applyFont="1" applyBorder="1" applyAlignment="1">
      <alignment horizontal="center" vertical="center" wrapText="1"/>
    </xf>
    <xf numFmtId="9" fontId="19" fillId="0" borderId="70" xfId="0" applyNumberFormat="1" applyFont="1" applyBorder="1" applyAlignment="1">
      <alignment horizontal="center" vertical="center" wrapText="1"/>
    </xf>
    <xf numFmtId="0" fontId="18" fillId="0" borderId="69" xfId="0" applyFont="1" applyBorder="1" applyAlignment="1">
      <alignment horizontal="center" vertical="top"/>
    </xf>
    <xf numFmtId="0" fontId="18" fillId="0" borderId="71" xfId="0" applyFont="1" applyBorder="1" applyAlignment="1">
      <alignment horizontal="center" vertical="top"/>
    </xf>
    <xf numFmtId="0" fontId="18" fillId="0" borderId="70" xfId="0" applyFont="1" applyBorder="1" applyAlignment="1">
      <alignment horizontal="center" vertical="top"/>
    </xf>
    <xf numFmtId="0" fontId="18" fillId="2" borderId="68" xfId="0" applyFont="1" applyFill="1" applyBorder="1" applyAlignment="1">
      <alignment vertical="center" wrapText="1"/>
    </xf>
    <xf numFmtId="0" fontId="18" fillId="18" borderId="68" xfId="0" applyFont="1" applyFill="1" applyBorder="1" applyAlignment="1">
      <alignment horizontal="center" vertical="center"/>
    </xf>
    <xf numFmtId="0" fontId="3" fillId="18" borderId="68" xfId="0" applyFont="1" applyFill="1" applyBorder="1" applyAlignment="1">
      <alignment vertical="center"/>
    </xf>
    <xf numFmtId="0" fontId="18" fillId="0" borderId="68" xfId="0" applyFont="1" applyBorder="1" applyAlignment="1">
      <alignment horizontal="center" vertical="center" wrapText="1"/>
    </xf>
    <xf numFmtId="0" fontId="11" fillId="0" borderId="68" xfId="0" applyFont="1" applyBorder="1" applyAlignment="1">
      <alignment horizontal="center" vertical="center" wrapText="1"/>
    </xf>
    <xf numFmtId="9" fontId="19" fillId="0" borderId="68" xfId="0" applyNumberFormat="1" applyFont="1" applyBorder="1" applyAlignment="1">
      <alignment horizontal="center" vertical="center" wrapText="1"/>
    </xf>
    <xf numFmtId="0" fontId="18" fillId="18" borderId="69" xfId="0" applyFont="1" applyFill="1" applyBorder="1" applyAlignment="1">
      <alignment horizontal="center" vertical="center" wrapText="1"/>
    </xf>
    <xf numFmtId="0" fontId="18" fillId="18" borderId="71" xfId="0" applyFont="1" applyFill="1" applyBorder="1" applyAlignment="1">
      <alignment horizontal="center" vertical="center" wrapText="1"/>
    </xf>
    <xf numFmtId="0" fontId="18" fillId="18" borderId="70" xfId="0" applyFont="1" applyFill="1" applyBorder="1" applyAlignment="1">
      <alignment horizontal="center" vertical="center" wrapText="1"/>
    </xf>
    <xf numFmtId="0" fontId="18" fillId="18" borderId="68" xfId="0" applyFont="1" applyFill="1" applyBorder="1" applyAlignment="1">
      <alignment horizontal="center" vertical="center" wrapText="1"/>
    </xf>
    <xf numFmtId="0" fontId="18" fillId="0" borderId="68"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0" xfId="0" applyFont="1" applyBorder="1" applyAlignment="1">
      <alignment horizontal="center" vertical="center" wrapText="1"/>
    </xf>
    <xf numFmtId="0" fontId="18" fillId="0" borderId="68" xfId="0" applyFont="1" applyBorder="1" applyAlignment="1">
      <alignment horizontal="center" vertical="top" wrapText="1"/>
    </xf>
    <xf numFmtId="0" fontId="11" fillId="18" borderId="68" xfId="0" applyFont="1" applyFill="1" applyBorder="1" applyAlignment="1">
      <alignment horizontal="center" vertical="center" wrapText="1"/>
    </xf>
    <xf numFmtId="0" fontId="18" fillId="2" borderId="68" xfId="0" applyFont="1" applyFill="1" applyBorder="1" applyAlignment="1">
      <alignment horizontal="center" vertical="top" wrapText="1"/>
    </xf>
    <xf numFmtId="0" fontId="18" fillId="0" borderId="68" xfId="0" applyFont="1" applyBorder="1" applyAlignment="1">
      <alignment horizontal="center" vertical="top"/>
    </xf>
    <xf numFmtId="0" fontId="45" fillId="0" borderId="68" xfId="0" applyFont="1" applyBorder="1" applyAlignment="1">
      <alignment horizontal="center" vertical="center" wrapText="1"/>
    </xf>
    <xf numFmtId="0" fontId="11" fillId="18" borderId="69" xfId="0" applyFont="1" applyFill="1" applyBorder="1" applyAlignment="1">
      <alignment horizontal="center" vertical="center" wrapText="1"/>
    </xf>
    <xf numFmtId="0" fontId="11" fillId="18" borderId="71" xfId="0" applyFont="1" applyFill="1" applyBorder="1" applyAlignment="1">
      <alignment horizontal="center" vertical="center" wrapText="1"/>
    </xf>
    <xf numFmtId="0" fontId="11" fillId="18" borderId="70" xfId="0" applyFont="1" applyFill="1" applyBorder="1" applyAlignment="1">
      <alignment horizontal="center" vertical="center" wrapText="1"/>
    </xf>
    <xf numFmtId="0" fontId="18" fillId="18" borderId="69" xfId="0" applyFont="1" applyFill="1" applyBorder="1" applyAlignment="1">
      <alignment horizontal="center" vertical="top" wrapText="1"/>
    </xf>
    <xf numFmtId="0" fontId="18" fillId="18" borderId="71" xfId="0" applyFont="1" applyFill="1" applyBorder="1" applyAlignment="1">
      <alignment horizontal="center" vertical="top" wrapText="1"/>
    </xf>
    <xf numFmtId="0" fontId="18" fillId="18" borderId="70" xfId="0" applyFont="1" applyFill="1" applyBorder="1" applyAlignment="1">
      <alignment horizontal="center" vertical="top" wrapText="1"/>
    </xf>
    <xf numFmtId="9" fontId="12" fillId="18" borderId="68" xfId="0" applyNumberFormat="1" applyFont="1" applyFill="1" applyBorder="1" applyAlignment="1">
      <alignment horizontal="center" vertical="center" wrapText="1"/>
    </xf>
    <xf numFmtId="0" fontId="13" fillId="18" borderId="68" xfId="0" applyFont="1" applyFill="1" applyBorder="1"/>
    <xf numFmtId="0" fontId="11" fillId="2" borderId="68" xfId="0" applyFont="1" applyFill="1" applyBorder="1" applyAlignment="1">
      <alignment horizontal="center" vertical="center" wrapText="1"/>
    </xf>
    <xf numFmtId="0" fontId="4" fillId="18" borderId="68" xfId="0" applyFont="1" applyFill="1" applyBorder="1" applyAlignment="1">
      <alignment horizontal="center" vertical="top" wrapText="1"/>
    </xf>
    <xf numFmtId="0" fontId="18" fillId="2" borderId="69" xfId="0" applyFont="1" applyFill="1" applyBorder="1" applyAlignment="1">
      <alignment horizontal="center" vertical="top" wrapText="1"/>
    </xf>
    <xf numFmtId="0" fontId="18" fillId="2" borderId="71" xfId="0" applyFont="1" applyFill="1" applyBorder="1" applyAlignment="1">
      <alignment horizontal="center" vertical="top" wrapText="1"/>
    </xf>
    <xf numFmtId="0" fontId="18" fillId="2" borderId="70" xfId="0" applyFont="1" applyFill="1" applyBorder="1" applyAlignment="1">
      <alignment horizontal="center" vertical="top" wrapText="1"/>
    </xf>
    <xf numFmtId="0" fontId="18" fillId="0" borderId="69" xfId="0" applyFont="1" applyBorder="1" applyAlignment="1">
      <alignment horizontal="center" vertical="top" wrapText="1"/>
    </xf>
    <xf numFmtId="0" fontId="18" fillId="0" borderId="70" xfId="0" applyFont="1" applyBorder="1" applyAlignment="1">
      <alignment horizontal="center" vertical="top" wrapText="1"/>
    </xf>
    <xf numFmtId="9" fontId="11" fillId="18" borderId="68" xfId="0" applyNumberFormat="1" applyFont="1" applyFill="1" applyBorder="1" applyAlignment="1">
      <alignment horizontal="center" vertical="center" wrapText="1"/>
    </xf>
    <xf numFmtId="0" fontId="11" fillId="17" borderId="68" xfId="0" applyFont="1" applyFill="1" applyBorder="1" applyAlignment="1">
      <alignment horizontal="center" vertical="top" wrapText="1"/>
    </xf>
    <xf numFmtId="165" fontId="11" fillId="18" borderId="68" xfId="0" applyNumberFormat="1" applyFont="1" applyFill="1" applyBorder="1" applyAlignment="1">
      <alignment horizontal="center" vertical="center" wrapText="1"/>
    </xf>
    <xf numFmtId="0" fontId="62" fillId="0" borderId="0" xfId="0" applyFont="1" applyAlignment="1">
      <alignment horizontal="center" vertical="center"/>
    </xf>
    <xf numFmtId="0" fontId="0" fillId="0" borderId="0" xfId="0"/>
    <xf numFmtId="0" fontId="34" fillId="0" borderId="0" xfId="0" applyFont="1" applyAlignment="1">
      <alignment horizontal="center" vertical="center"/>
    </xf>
    <xf numFmtId="0" fontId="60" fillId="2" borderId="0" xfId="0" applyFont="1" applyFill="1" applyAlignment="1">
      <alignment horizontal="left" vertical="center" wrapText="1"/>
    </xf>
    <xf numFmtId="0" fontId="3" fillId="0" borderId="0" xfId="0" applyFont="1"/>
    <xf numFmtId="0" fontId="23" fillId="5" borderId="32" xfId="0" applyFont="1" applyFill="1" applyBorder="1" applyAlignment="1">
      <alignment horizontal="center" vertical="center" wrapText="1" readingOrder="1"/>
    </xf>
    <xf numFmtId="0" fontId="3" fillId="0" borderId="9" xfId="0" applyFont="1" applyBorder="1"/>
    <xf numFmtId="0" fontId="3" fillId="0" borderId="33" xfId="0" applyFont="1" applyBorder="1"/>
    <xf numFmtId="0" fontId="61" fillId="4" borderId="34" xfId="0" applyFont="1" applyFill="1" applyBorder="1" applyAlignment="1">
      <alignment horizontal="center" vertical="center" wrapText="1" readingOrder="1"/>
    </xf>
    <xf numFmtId="0" fontId="3" fillId="0" borderId="35" xfId="0" applyFont="1" applyBorder="1"/>
    <xf numFmtId="0" fontId="3" fillId="0" borderId="36" xfId="0" applyFont="1" applyBorder="1"/>
    <xf numFmtId="0" fontId="23" fillId="4" borderId="34" xfId="0" applyFont="1" applyFill="1" applyBorder="1" applyAlignment="1">
      <alignment horizontal="center" vertical="center" wrapText="1" readingOrder="1"/>
    </xf>
    <xf numFmtId="0" fontId="3" fillId="0" borderId="37" xfId="0" applyFont="1" applyBorder="1"/>
    <xf numFmtId="0" fontId="23" fillId="2" borderId="38" xfId="0" applyFont="1" applyFill="1" applyBorder="1" applyAlignment="1">
      <alignment horizontal="center" vertical="center" wrapText="1" readingOrder="1"/>
    </xf>
    <xf numFmtId="0" fontId="3" fillId="0" borderId="38" xfId="0" applyFont="1" applyBorder="1"/>
    <xf numFmtId="0" fontId="3" fillId="0" borderId="39" xfId="0" applyFont="1" applyBorder="1"/>
    <xf numFmtId="0" fontId="23" fillId="2" borderId="40" xfId="0" applyFont="1" applyFill="1" applyBorder="1" applyAlignment="1">
      <alignment horizontal="center" vertical="center" wrapText="1" readingOrder="1"/>
    </xf>
    <xf numFmtId="0" fontId="3" fillId="0" borderId="40" xfId="0" applyFont="1" applyBorder="1"/>
    <xf numFmtId="0" fontId="23" fillId="2" borderId="32" xfId="0" applyFont="1" applyFill="1" applyBorder="1" applyAlignment="1">
      <alignment horizontal="center" vertical="center" wrapText="1" readingOrder="1"/>
    </xf>
    <xf numFmtId="0" fontId="23" fillId="5" borderId="41" xfId="0" applyFont="1" applyFill="1" applyBorder="1" applyAlignment="1">
      <alignment horizontal="center" vertical="center" wrapText="1" readingOrder="1"/>
    </xf>
    <xf numFmtId="0" fontId="3" fillId="0" borderId="42" xfId="0" applyFont="1" applyBorder="1"/>
    <xf numFmtId="0" fontId="63" fillId="2" borderId="0" xfId="0" applyFont="1" applyFill="1" applyAlignment="1">
      <alignment horizontal="center" vertical="center"/>
    </xf>
    <xf numFmtId="0" fontId="63" fillId="2" borderId="0" xfId="0" applyFont="1" applyFill="1" applyAlignment="1">
      <alignment horizontal="center" vertical="center" wrapText="1"/>
    </xf>
    <xf numFmtId="0" fontId="50" fillId="0" borderId="32" xfId="0" applyFont="1" applyBorder="1" applyAlignment="1">
      <alignment horizontal="left" vertical="center" wrapText="1"/>
    </xf>
    <xf numFmtId="0" fontId="0" fillId="0" borderId="72" xfId="0" applyBorder="1"/>
    <xf numFmtId="0" fontId="0" fillId="0" borderId="73" xfId="0" applyBorder="1"/>
    <xf numFmtId="0" fontId="0" fillId="0" borderId="69" xfId="0" applyBorder="1"/>
    <xf numFmtId="0" fontId="0" fillId="0" borderId="70" xfId="0" applyBorder="1"/>
    <xf numFmtId="0" fontId="1" fillId="0" borderId="68" xfId="0" applyFont="1" applyBorder="1" applyAlignment="1">
      <alignment horizontal="center" vertical="center" wrapText="1"/>
    </xf>
    <xf numFmtId="0" fontId="1" fillId="18" borderId="68" xfId="0" applyFont="1" applyFill="1" applyBorder="1" applyAlignment="1">
      <alignment horizontal="center" vertical="center" wrapText="1"/>
    </xf>
    <xf numFmtId="0" fontId="1" fillId="18" borderId="68" xfId="0" applyFont="1" applyFill="1" applyBorder="1" applyAlignment="1">
      <alignment vertical="center" wrapText="1"/>
    </xf>
    <xf numFmtId="9" fontId="1" fillId="18" borderId="68" xfId="0" applyNumberFormat="1" applyFont="1" applyFill="1" applyBorder="1" applyAlignment="1">
      <alignment horizontal="center" vertical="center" wrapText="1"/>
    </xf>
    <xf numFmtId="0" fontId="1" fillId="18" borderId="68" xfId="0" applyFont="1" applyFill="1" applyBorder="1" applyAlignment="1">
      <alignment wrapText="1"/>
    </xf>
    <xf numFmtId="0" fontId="70" fillId="18" borderId="68" xfId="0" applyFont="1" applyFill="1" applyBorder="1" applyAlignment="1">
      <alignment horizontal="center" vertical="center" wrapText="1"/>
    </xf>
    <xf numFmtId="0" fontId="45" fillId="18" borderId="68" xfId="0" applyFont="1" applyFill="1" applyBorder="1" applyAlignment="1">
      <alignment horizontal="center" vertical="center" wrapText="1"/>
    </xf>
    <xf numFmtId="0" fontId="1" fillId="18" borderId="68" xfId="0" applyFont="1" applyFill="1" applyBorder="1" applyAlignment="1">
      <alignment vertical="top" wrapText="1"/>
    </xf>
    <xf numFmtId="0" fontId="0" fillId="18" borderId="68" xfId="0" applyFill="1" applyBorder="1"/>
    <xf numFmtId="0" fontId="71" fillId="0" borderId="0" xfId="0" applyFont="1" applyAlignment="1">
      <alignment wrapText="1"/>
    </xf>
    <xf numFmtId="0" fontId="18" fillId="18" borderId="68" xfId="0" applyFont="1" applyFill="1" applyBorder="1" applyAlignment="1">
      <alignment vertical="center" wrapText="1"/>
    </xf>
    <xf numFmtId="0" fontId="70" fillId="18" borderId="68" xfId="0" applyFont="1" applyFill="1" applyBorder="1" applyAlignment="1">
      <alignment vertical="center" wrapText="1"/>
    </xf>
    <xf numFmtId="14" fontId="0" fillId="0" borderId="68" xfId="0" applyNumberFormat="1" applyBorder="1" applyAlignment="1">
      <alignment horizontal="center" vertical="center" wrapText="1"/>
    </xf>
    <xf numFmtId="0" fontId="1" fillId="0" borderId="68" xfId="0" applyFont="1" applyBorder="1" applyAlignment="1">
      <alignment horizontal="center" vertical="center"/>
    </xf>
  </cellXfs>
  <cellStyles count="9">
    <cellStyle name="Excel Built-in Comma [0]" xfId="1" xr:uid="{8077CC93-678A-4C7C-A73B-750B7F26BF11}"/>
    <cellStyle name="Millares [0]" xfId="2" builtinId="6"/>
    <cellStyle name="Normal" xfId="0" builtinId="0"/>
    <cellStyle name="Normal - Style1 2" xfId="7" xr:uid="{06130544-269D-4E3E-8E00-B748D2C9A6BB}"/>
    <cellStyle name="Normal 2" xfId="3" xr:uid="{5D848839-E8A5-4519-BAE6-715F8F87F0C4}"/>
    <cellStyle name="Normal 2 2" xfId="8" xr:uid="{7BF98D3D-CE0D-4AE4-9DCD-65C98D30075F}"/>
    <cellStyle name="Normal 3" xfId="4" xr:uid="{25B179CF-34E7-46FE-BAF2-F89D4969A13D}"/>
    <cellStyle name="Normal 4" xfId="5" xr:uid="{E001DCB9-FA8D-4FF2-969D-D07BB8009038}"/>
    <cellStyle name="Normal 5" xfId="6" xr:uid="{260AD7B2-711A-41A4-8BBB-F47E091B07EB}"/>
  </cellStyles>
  <dxfs count="517">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bgColor rgb="FFFF0000"/>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5A34056B-00E2-49A5-9867-B1602501E878}">
      <tableStyleElement type="headerRow" dxfId="516"/>
      <tableStyleElement type="firstRowStripe" dxfId="515"/>
      <tableStyleElement type="secondRowStripe" dxfId="5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437028</xdr:colOff>
      <xdr:row>0</xdr:row>
      <xdr:rowOff>89646</xdr:rowOff>
    </xdr:from>
    <xdr:to>
      <xdr:col>1</xdr:col>
      <xdr:colOff>997322</xdr:colOff>
      <xdr:row>2</xdr:row>
      <xdr:rowOff>347897</xdr:rowOff>
    </xdr:to>
    <xdr:pic>
      <xdr:nvPicPr>
        <xdr:cNvPr id="6223" name="image12.jpg">
          <a:extLst>
            <a:ext uri="{FF2B5EF4-FFF2-40B4-BE49-F238E27FC236}">
              <a16:creationId xmlns:a16="http://schemas.microsoft.com/office/drawing/2014/main" id="{F7BC646B-10E1-B441-967C-60E89149200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028" y="89646"/>
          <a:ext cx="1053353" cy="1221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127000</xdr:rowOff>
    </xdr:from>
    <xdr:to>
      <xdr:col>1</xdr:col>
      <xdr:colOff>209550</xdr:colOff>
      <xdr:row>3</xdr:row>
      <xdr:rowOff>139700</xdr:rowOff>
    </xdr:to>
    <xdr:pic>
      <xdr:nvPicPr>
        <xdr:cNvPr id="7169" name="image13.jpg" descr="C:\Users\afrojas\AppData\Local\Microsoft\Windows\Temporary Internet Files\Content.IE5\QBJB3MOR\Escudo_CVP.jpg">
          <a:extLst>
            <a:ext uri="{FF2B5EF4-FFF2-40B4-BE49-F238E27FC236}">
              <a16:creationId xmlns:a16="http://schemas.microsoft.com/office/drawing/2014/main" id="{4C37DC16-BF0F-9E45-C25D-A6426701BE3D}"/>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27000"/>
          <a:ext cx="7620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8</xdr:col>
      <xdr:colOff>107950</xdr:colOff>
      <xdr:row>43</xdr:row>
      <xdr:rowOff>171450</xdr:rowOff>
    </xdr:to>
    <xdr:pic>
      <xdr:nvPicPr>
        <xdr:cNvPr id="8193" name="image14.png">
          <a:extLst>
            <a:ext uri="{FF2B5EF4-FFF2-40B4-BE49-F238E27FC236}">
              <a16:creationId xmlns:a16="http://schemas.microsoft.com/office/drawing/2014/main" id="{A5E016FB-3322-20B3-6462-00CEA6D5F83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0"/>
          <a:ext cx="11918950" cy="835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INGRID%20DALILA%20MARI&#209;O\DALILA\CAJA%20VIVIENDA%20POPULAR%202023\PROGRAMAS%20DE%20TRANSPARENCIA%20Y%20&#201;TICA%20P&#218;BLICA%202024\2024\RIESGOS%202024\04.%20208-PLA-Ft-78%20Mapa%20de%20Riesgos%20de%20Gesti&#243;n_DMV.xlsx" TargetMode="External"/><Relationship Id="rId1" Type="http://schemas.openxmlformats.org/officeDocument/2006/relationships/externalLinkPath" Target="/INGRID%20DALILA%20MARI&#209;O/DALILA/CAJA%20VIVIENDA%20POPULAR%202023/PROGRAMAS%20DE%20TRANSPARENCIA%20Y%20&#201;TICA%20P&#218;BLICA%202024/2024/RIESGOS%202024/04.%20208-PLA-Ft-78%20Mapa%20de%20Riesgos%20de%20Gesti&#243;n_DMV.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INGRID%20DALILA%20MARI&#209;O\DALILA\CAJA%20VIVIENDA%20POPULAR%202023\PROGRAMAS%20DE%20TRANSPARENCIA%20Y%20&#201;TICA%20P&#218;BLICA%202024\2024\RIESGOS%202024\04.%20208-PLA-Ft-78%20Mapa%20de%20Riesgos%20de%20Gesti&#243;n_FINANCIERA%202024.xlsx" TargetMode="External"/><Relationship Id="rId1" Type="http://schemas.openxmlformats.org/officeDocument/2006/relationships/externalLinkPath" Target="/INGRID%20DALILA%20MARI&#209;O/DALILA/CAJA%20VIVIENDA%20POPULAR%202023/PROGRAMAS%20DE%20TRANSPARENCIA%20Y%20&#201;TICA%20P&#218;BLICA%202024/2024/RIESGOS%202024/04.%20208-PLA-Ft-78%20Mapa%20de%20Riesgos%20de%20Gesti&#243;n_FINANCIERA%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INGRID%20DALILA%20MARI&#209;O\DALILA\CAJA%20VIVIENDA%20POPULAR%202023\PROGRAMAS%20DE%20TRANSPARENCIA%20Y%20&#201;TICA%20P&#218;BLICA%202024\2024\RIESGOS%202024\208-PLA-Ft-78%20Mapa%20de%20Riesgos%20de%20Gesti&#243;n%20-%20SC%20Y%20ABS%20-%202024.xlsx" TargetMode="External"/><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20-%20SC%20Y%20ABS%20-%20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INGRID%20DALILA%20MARI&#209;O\DALILA\CAJA%20VIVIENDA%20POPULAR%202023\PROGRAMAS%20DE%20TRANSPARENCIA%20Y%20&#201;TICA%20P&#218;BLICA%202024\2024\RIESGOS%202024\208-PLA-Ft-78%20Mapa%20de%20Riesgos%20de%20Gesti&#243;n_OAP%202024.Xlsx" TargetMode="External"/><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_OAP%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INGRID%20DALILA%20MARI&#209;O\DALILA\CAJA%20VIVIENDA%20POPULAR%202023\PAAC\PAAC%202023\REPORTES%20SEGUIMIENTO%20PAAC%202023\2%20CUATRIMESTRE%202023\208-PLA-Ft-78%20Mapa%20de%20Riesgos%20de%20Gesti&#243;n_V3%202023.Xlsx" TargetMode="External"/><Relationship Id="rId1" Type="http://schemas.openxmlformats.org/officeDocument/2006/relationships/externalLinkPath" Target="/INGRID%20DALILA%20MARI&#209;O/DALILA/CAJA%20VIVIENDA%20POPULAR%202023/PAAC/PAAC%202023/REPORTES%20SEGUIMIENTO%20PAAC%202023/2%20CUATRIMESTRE%202023/208-PLA-Ft-78%20Mapa%20de%20Riesgos%20de%20Gesti&#243;n_V3%2020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INGRID%20DALILA%20MARI&#209;O\DALILA\CAJA%20VIVIENDA%20POPULAR%202024\Riesgos%20Ambientales%20CVP%202024.Xlsx" TargetMode="External"/><Relationship Id="rId1" Type="http://schemas.openxmlformats.org/officeDocument/2006/relationships/externalLinkPath" Target="/INGRID%20DALILA%20MARI&#209;O/DALILA/CAJA%20VIVIENDA%20POPULAR%202024/Riesgos%20Ambientales%20CV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10">
          <cell r="N10" t="str">
            <v>Moderado</v>
          </cell>
          <cell r="O10">
            <v>0.6</v>
          </cell>
        </row>
        <row r="11">
          <cell r="N11">
            <v>0</v>
          </cell>
          <cell r="O11">
            <v>0</v>
          </cell>
        </row>
        <row r="12">
          <cell r="N12">
            <v>0</v>
          </cell>
          <cell r="O12">
            <v>0</v>
          </cell>
        </row>
        <row r="13">
          <cell r="N13">
            <v>0</v>
          </cell>
          <cell r="O13">
            <v>0</v>
          </cell>
        </row>
        <row r="14">
          <cell r="N14">
            <v>0</v>
          </cell>
          <cell r="O14">
            <v>0</v>
          </cell>
        </row>
        <row r="15">
          <cell r="N15">
            <v>0</v>
          </cell>
          <cell r="O15">
            <v>0</v>
          </cell>
          <cell r="AG15">
            <v>0.48</v>
          </cell>
        </row>
        <row r="16">
          <cell r="N16" t="str">
            <v>Moderado</v>
          </cell>
          <cell r="O16">
            <v>0.6</v>
          </cell>
        </row>
        <row r="17">
          <cell r="N17">
            <v>0</v>
          </cell>
          <cell r="O17">
            <v>0</v>
          </cell>
        </row>
        <row r="18">
          <cell r="N18">
            <v>0</v>
          </cell>
          <cell r="O18">
            <v>0</v>
          </cell>
        </row>
        <row r="19">
          <cell r="N19">
            <v>0</v>
          </cell>
          <cell r="O19">
            <v>0</v>
          </cell>
        </row>
        <row r="20">
          <cell r="N20">
            <v>0</v>
          </cell>
          <cell r="O20">
            <v>0</v>
          </cell>
        </row>
        <row r="21">
          <cell r="N21">
            <v>0</v>
          </cell>
          <cell r="O21">
            <v>0</v>
          </cell>
          <cell r="AG21">
            <v>0.48</v>
          </cell>
        </row>
        <row r="22">
          <cell r="N22" t="str">
            <v>Moderado</v>
          </cell>
          <cell r="O22">
            <v>0.6</v>
          </cell>
        </row>
        <row r="23">
          <cell r="N23">
            <v>0</v>
          </cell>
          <cell r="O23">
            <v>0</v>
          </cell>
        </row>
        <row r="24">
          <cell r="N24">
            <v>0</v>
          </cell>
          <cell r="O24">
            <v>0</v>
          </cell>
        </row>
        <row r="25">
          <cell r="N25">
            <v>0</v>
          </cell>
          <cell r="O25">
            <v>0</v>
          </cell>
        </row>
        <row r="26">
          <cell r="N26">
            <v>0</v>
          </cell>
          <cell r="O26">
            <v>0</v>
          </cell>
        </row>
        <row r="27">
          <cell r="N27">
            <v>0</v>
          </cell>
          <cell r="O27">
            <v>0</v>
          </cell>
          <cell r="AG27">
            <v>0.36</v>
          </cell>
        </row>
        <row r="28">
          <cell r="O28">
            <v>0.2</v>
          </cell>
        </row>
        <row r="29">
          <cell r="O29">
            <v>0</v>
          </cell>
        </row>
        <row r="30">
          <cell r="O30">
            <v>0</v>
          </cell>
        </row>
        <row r="31">
          <cell r="O31">
            <v>0</v>
          </cell>
        </row>
        <row r="32">
          <cell r="O32">
            <v>0</v>
          </cell>
        </row>
        <row r="33">
          <cell r="O33">
            <v>0</v>
          </cell>
          <cell r="AG33">
            <v>0.36</v>
          </cell>
        </row>
        <row r="34">
          <cell r="N34" t="str">
            <v>Leve</v>
          </cell>
          <cell r="O34">
            <v>0.2</v>
          </cell>
        </row>
        <row r="35">
          <cell r="N35">
            <v>0</v>
          </cell>
          <cell r="O35">
            <v>0</v>
          </cell>
        </row>
        <row r="36">
          <cell r="N36">
            <v>0</v>
          </cell>
          <cell r="O36">
            <v>0</v>
          </cell>
        </row>
        <row r="37">
          <cell r="N37">
            <v>0</v>
          </cell>
          <cell r="O37">
            <v>0</v>
          </cell>
        </row>
        <row r="38">
          <cell r="N38">
            <v>0</v>
          </cell>
          <cell r="O38">
            <v>0</v>
          </cell>
        </row>
        <row r="39">
          <cell r="N39">
            <v>0</v>
          </cell>
          <cell r="O39">
            <v>0</v>
          </cell>
          <cell r="AG39">
            <v>0.36</v>
          </cell>
        </row>
      </sheetData>
      <sheetData sheetId="3">
        <row r="4">
          <cell r="D4" t="str">
            <v>Preventivo</v>
          </cell>
        </row>
      </sheetData>
      <sheetData sheetId="4"/>
      <sheetData sheetId="5"/>
      <sheetData sheetId="6"/>
      <sheetData sheetId="7">
        <row r="2">
          <cell r="N2">
            <v>0.2</v>
          </cell>
          <cell r="O2" t="str">
            <v>Muy Baja</v>
          </cell>
        </row>
        <row r="3">
          <cell r="N3">
            <v>0.4</v>
          </cell>
          <cell r="O3" t="str">
            <v>Baja</v>
          </cell>
        </row>
        <row r="4">
          <cell r="N4">
            <v>0.6</v>
          </cell>
          <cell r="O4" t="str">
            <v>Media</v>
          </cell>
        </row>
        <row r="5">
          <cell r="N5">
            <v>0.8</v>
          </cell>
          <cell r="O5" t="str">
            <v>Alta</v>
          </cell>
        </row>
        <row r="6">
          <cell r="O6" t="str">
            <v>Muy Alta</v>
          </cell>
        </row>
        <row r="9">
          <cell r="A9" t="str">
            <v>Impacto</v>
          </cell>
        </row>
        <row r="15">
          <cell r="B15">
            <v>0</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B21">
            <v>0</v>
          </cell>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B27">
            <v>0</v>
          </cell>
          <cell r="K27" t="str">
            <v>MenorMuy Alta</v>
          </cell>
          <cell r="L27" t="str">
            <v>Alto</v>
          </cell>
        </row>
        <row r="28">
          <cell r="K28" t="str">
            <v>ModeradoMuy Baja</v>
          </cell>
          <cell r="L28" t="str">
            <v>Moderado</v>
          </cell>
        </row>
        <row r="29">
          <cell r="K29" t="str">
            <v>ModeradoBaja</v>
          </cell>
          <cell r="L29" t="str">
            <v>Moderado</v>
          </cell>
        </row>
        <row r="30">
          <cell r="K30" t="str">
            <v>ModeradoMedia</v>
          </cell>
          <cell r="L30" t="str">
            <v>Moderado</v>
          </cell>
        </row>
        <row r="31">
          <cell r="K31" t="str">
            <v>ModeradoAlta</v>
          </cell>
          <cell r="L31" t="str">
            <v>Alto</v>
          </cell>
        </row>
        <row r="32">
          <cell r="K32" t="str">
            <v>ModeradoMuy Alta</v>
          </cell>
          <cell r="L32" t="str">
            <v>Alto</v>
          </cell>
        </row>
        <row r="33">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K33" t="str">
            <v>MayorMuy Baja</v>
          </cell>
          <cell r="L33" t="str">
            <v>Alto</v>
          </cell>
        </row>
        <row r="34">
          <cell r="K34" t="str">
            <v>MayorBaja</v>
          </cell>
          <cell r="L34" t="str">
            <v>Alto</v>
          </cell>
        </row>
        <row r="35">
          <cell r="K35" t="str">
            <v>MayorMedia</v>
          </cell>
          <cell r="L35" t="str">
            <v>Alto</v>
          </cell>
        </row>
        <row r="36">
          <cell r="K36" t="str">
            <v>MayorAlta</v>
          </cell>
          <cell r="L36" t="str">
            <v>Alto</v>
          </cell>
        </row>
        <row r="37">
          <cell r="K37" t="str">
            <v>MayorMuy Alta</v>
          </cell>
          <cell r="L37" t="str">
            <v>Alto</v>
          </cell>
        </row>
        <row r="38">
          <cell r="K38" t="str">
            <v>CatastróficoMuy Baja</v>
          </cell>
          <cell r="L38" t="str">
            <v>Extremo</v>
          </cell>
        </row>
        <row r="39">
          <cell r="K39" t="str">
            <v>CatastróficoBaja</v>
          </cell>
          <cell r="L39" t="str">
            <v>Extremo</v>
          </cell>
        </row>
        <row r="40">
          <cell r="K40" t="str">
            <v>CatastróficoMedia</v>
          </cell>
          <cell r="L40" t="str">
            <v>Extremo</v>
          </cell>
        </row>
        <row r="41">
          <cell r="K41" t="str">
            <v>CatastróficoAlta</v>
          </cell>
          <cell r="L41" t="str">
            <v>Extremo</v>
          </cell>
        </row>
        <row r="42">
          <cell r="K42" t="str">
            <v>CatastróficoMuy Alta</v>
          </cell>
          <cell r="L42" t="str">
            <v>Extremo</v>
          </cell>
        </row>
      </sheetData>
      <sheetData sheetId="8">
        <row r="50">
          <cell r="C50" t="str">
            <v>Asignado</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sheetData sheetId="3">
        <row r="4">
          <cell r="D4" t="str">
            <v>Preventivo</v>
          </cell>
        </row>
      </sheetData>
      <sheetData sheetId="4"/>
      <sheetData sheetId="5"/>
      <sheetData sheetId="6"/>
      <sheetData sheetId="7">
        <row r="8">
          <cell r="A8" t="str">
            <v>Probabilidad</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K30" t="str">
            <v>ModeradoMedia</v>
          </cell>
          <cell r="L30" t="str">
            <v>Moderado</v>
          </cell>
        </row>
        <row r="31">
          <cell r="K31" t="str">
            <v>ModeradoAlta</v>
          </cell>
          <cell r="L31" t="str">
            <v>Alto</v>
          </cell>
        </row>
        <row r="32">
          <cell r="K32" t="str">
            <v>ModeradoMuy Alta</v>
          </cell>
          <cell r="L32" t="str">
            <v>Alto</v>
          </cell>
        </row>
        <row r="33">
          <cell r="K33" t="str">
            <v>MayorMuy Baja</v>
          </cell>
          <cell r="L33" t="str">
            <v>Alto</v>
          </cell>
        </row>
        <row r="34">
          <cell r="K34" t="str">
            <v>MayorBaja</v>
          </cell>
          <cell r="L34" t="str">
            <v>Alto</v>
          </cell>
        </row>
        <row r="35">
          <cell r="K35" t="str">
            <v>MayorMedia</v>
          </cell>
          <cell r="L35" t="str">
            <v>Alto</v>
          </cell>
        </row>
        <row r="36">
          <cell r="K36" t="str">
            <v>MayorAlta</v>
          </cell>
          <cell r="L36" t="str">
            <v>Alto</v>
          </cell>
        </row>
        <row r="37">
          <cell r="K37" t="str">
            <v>MayorMuy Alta</v>
          </cell>
          <cell r="L37" t="str">
            <v>Alto</v>
          </cell>
        </row>
        <row r="38">
          <cell r="K38" t="str">
            <v>CatastróficoMuy Baja</v>
          </cell>
          <cell r="L38" t="str">
            <v>Extremo</v>
          </cell>
        </row>
        <row r="39">
          <cell r="B39" t="str">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ell>
          <cell r="K39" t="str">
            <v>CatastróficoBaja</v>
          </cell>
          <cell r="L39" t="str">
            <v>Extremo</v>
          </cell>
        </row>
        <row r="40">
          <cell r="K40" t="str">
            <v>CatastróficoMedia</v>
          </cell>
          <cell r="L40" t="str">
            <v>Extremo</v>
          </cell>
        </row>
        <row r="41">
          <cell r="K41" t="str">
            <v>CatastróficoAlta</v>
          </cell>
          <cell r="L41" t="str">
            <v>Extremo</v>
          </cell>
        </row>
        <row r="42">
          <cell r="K42" t="str">
            <v>CatastróficoMuy Alta</v>
          </cell>
          <cell r="L42" t="str">
            <v>Extremo</v>
          </cell>
        </row>
        <row r="45">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row>
      </sheetData>
      <sheetData sheetId="8">
        <row r="50">
          <cell r="C50" t="str">
            <v>Asignado</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Probabilidad</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K30" t="str">
            <v>ModeradoMedia</v>
          </cell>
          <cell r="L30" t="str">
            <v>Moderado</v>
          </cell>
        </row>
        <row r="31">
          <cell r="K31" t="str">
            <v>ModeradoAlta</v>
          </cell>
          <cell r="L31" t="str">
            <v>Alto</v>
          </cell>
        </row>
        <row r="32">
          <cell r="K32" t="str">
            <v>ModeradoMuy Alta</v>
          </cell>
          <cell r="L32" t="str">
            <v>Alto</v>
          </cell>
        </row>
        <row r="33">
          <cell r="K33" t="str">
            <v>MayorMuy Baja</v>
          </cell>
          <cell r="L33" t="str">
            <v>Alto</v>
          </cell>
        </row>
        <row r="34">
          <cell r="K34" t="str">
            <v>MayorBaja</v>
          </cell>
          <cell r="L34" t="str">
            <v>Alto</v>
          </cell>
        </row>
        <row r="35">
          <cell r="K35" t="str">
            <v>MayorMedia</v>
          </cell>
          <cell r="L35" t="str">
            <v>Alto</v>
          </cell>
        </row>
        <row r="36">
          <cell r="K36" t="str">
            <v>MayorAlta</v>
          </cell>
          <cell r="L36" t="str">
            <v>Alto</v>
          </cell>
        </row>
        <row r="37">
          <cell r="K37" t="str">
            <v>MayorMuy Alta</v>
          </cell>
          <cell r="L37" t="str">
            <v>Alto</v>
          </cell>
        </row>
        <row r="38">
          <cell r="K38" t="str">
            <v>CatastróficoMuy Baja</v>
          </cell>
          <cell r="L38" t="str">
            <v>Extremo</v>
          </cell>
        </row>
        <row r="39">
          <cell r="K39" t="str">
            <v>CatastróficoBaja</v>
          </cell>
          <cell r="L39" t="str">
            <v>Extremo</v>
          </cell>
        </row>
        <row r="40">
          <cell r="K40" t="str">
            <v>CatastróficoMedia</v>
          </cell>
          <cell r="L40" t="str">
            <v>Extremo</v>
          </cell>
        </row>
        <row r="41">
          <cell r="K41" t="str">
            <v>CatastróficoAlta</v>
          </cell>
          <cell r="L41" t="str">
            <v>Extremo</v>
          </cell>
        </row>
        <row r="42">
          <cell r="K42" t="str">
            <v>CatastróficoMuy Alta</v>
          </cell>
          <cell r="L42" t="str">
            <v>Extremo</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124">
          <cell r="L124">
            <v>0.2</v>
          </cell>
        </row>
      </sheetData>
      <sheetData sheetId="3">
        <row r="4">
          <cell r="D4" t="str">
            <v>Preventivo</v>
          </cell>
        </row>
      </sheetData>
      <sheetData sheetId="4"/>
      <sheetData sheetId="5"/>
      <sheetData sheetId="6"/>
      <sheetData sheetId="7">
        <row r="8">
          <cell r="A8" t="str">
            <v>Probabilidad</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K30" t="str">
            <v>ModeradoMedia</v>
          </cell>
          <cell r="L30" t="str">
            <v>Moderado</v>
          </cell>
        </row>
        <row r="31">
          <cell r="K31" t="str">
            <v>ModeradoAlta</v>
          </cell>
          <cell r="L31" t="str">
            <v>Alto</v>
          </cell>
        </row>
        <row r="32">
          <cell r="K32" t="str">
            <v>ModeradoMuy Alta</v>
          </cell>
          <cell r="L32" t="str">
            <v>Alto</v>
          </cell>
        </row>
        <row r="33">
          <cell r="K33" t="str">
            <v>MayorMuy Baja</v>
          </cell>
          <cell r="L33" t="str">
            <v>Alto</v>
          </cell>
        </row>
        <row r="34">
          <cell r="K34" t="str">
            <v>MayorBaja</v>
          </cell>
          <cell r="L34" t="str">
            <v>Alto</v>
          </cell>
        </row>
        <row r="35">
          <cell r="K35" t="str">
            <v>MayorMedia</v>
          </cell>
          <cell r="L35" t="str">
            <v>Alto</v>
          </cell>
        </row>
        <row r="36">
          <cell r="K36" t="str">
            <v>MayorAlta</v>
          </cell>
          <cell r="L36" t="str">
            <v>Alto</v>
          </cell>
        </row>
        <row r="37">
          <cell r="K37" t="str">
            <v>MayorMuy Alta</v>
          </cell>
          <cell r="L37" t="str">
            <v>Alto</v>
          </cell>
        </row>
        <row r="38">
          <cell r="K38" t="str">
            <v>CatastróficoMuy Baja</v>
          </cell>
          <cell r="L38" t="str">
            <v>Extremo</v>
          </cell>
        </row>
        <row r="39">
          <cell r="K39" t="str">
            <v>CatastróficoBaja</v>
          </cell>
          <cell r="L39" t="str">
            <v>Extremo</v>
          </cell>
        </row>
        <row r="40">
          <cell r="K40" t="str">
            <v>CatastróficoMedia</v>
          </cell>
          <cell r="L40" t="str">
            <v>Extremo</v>
          </cell>
        </row>
        <row r="41">
          <cell r="K41" t="str">
            <v>CatastróficoAlta</v>
          </cell>
          <cell r="L41" t="str">
            <v>Extremo</v>
          </cell>
        </row>
        <row r="42">
          <cell r="K42" t="str">
            <v>CatastróficoMuy Alta</v>
          </cell>
          <cell r="L42" t="str">
            <v>Extremo</v>
          </cell>
        </row>
      </sheetData>
      <sheetData sheetId="8">
        <row r="50">
          <cell r="C50" t="str">
            <v>Asignado</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I1" t="str">
            <v>ZONA</v>
          </cell>
          <cell r="J1" t="str">
            <v>%</v>
          </cell>
        </row>
        <row r="2">
          <cell r="I2" t="str">
            <v>Leve</v>
          </cell>
          <cell r="J2">
            <v>0.2</v>
          </cell>
        </row>
        <row r="3">
          <cell r="I3" t="str">
            <v>Menor</v>
          </cell>
          <cell r="J3">
            <v>0.4</v>
          </cell>
        </row>
        <row r="4">
          <cell r="I4" t="str">
            <v>Moderado</v>
          </cell>
          <cell r="J4">
            <v>0.6</v>
          </cell>
        </row>
        <row r="5">
          <cell r="I5" t="str">
            <v>Mayor</v>
          </cell>
          <cell r="J5">
            <v>0.8</v>
          </cell>
        </row>
        <row r="6">
          <cell r="I6" t="str">
            <v>Catastrófico</v>
          </cell>
          <cell r="J6">
            <v>1</v>
          </cell>
        </row>
      </sheetData>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sheetData sheetId="3">
        <row r="4">
          <cell r="D4" t="str">
            <v>Preventivo</v>
          </cell>
        </row>
      </sheetData>
      <sheetData sheetId="4"/>
      <sheetData sheetId="5"/>
      <sheetData sheetId="6"/>
      <sheetData sheetId="7">
        <row r="2">
          <cell r="M2">
            <v>2</v>
          </cell>
          <cell r="N2">
            <v>0.2</v>
          </cell>
          <cell r="O2" t="str">
            <v>Muy Baja</v>
          </cell>
        </row>
        <row r="3">
          <cell r="N3">
            <v>0.4</v>
          </cell>
          <cell r="O3" t="str">
            <v>Baja</v>
          </cell>
        </row>
        <row r="4">
          <cell r="N4">
            <v>0.6</v>
          </cell>
          <cell r="O4" t="str">
            <v>Media</v>
          </cell>
        </row>
        <row r="5">
          <cell r="N5">
            <v>0.8</v>
          </cell>
          <cell r="O5" t="str">
            <v>Alta</v>
          </cell>
        </row>
      </sheetData>
      <sheetData sheetId="8">
        <row r="50">
          <cell r="C50" t="str">
            <v>Asignado</v>
          </cell>
        </row>
      </sheetData>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58CF18-4647-42DB-987F-6102811CB979}" name="Table_1" displayName="Table_1" ref="B209:C219">
  <tableColumns count="2">
    <tableColumn id="1" xr3:uid="{00000000-0010-0000-0100-000001000000}" name="Criterios" totalsRowLabel="Total"/>
    <tableColumn id="2" xr3:uid="{00000000-0010-0000-01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B17F-EB2E-4CB3-9F11-4FB7ED201BC4}">
  <dimension ref="B1:E50"/>
  <sheetViews>
    <sheetView topLeftCell="A37" zoomScale="110" zoomScaleNormal="110" workbookViewId="0">
      <selection activeCell="J13" sqref="J13"/>
    </sheetView>
  </sheetViews>
  <sheetFormatPr baseColWidth="10" defaultRowHeight="12.75" x14ac:dyDescent="0.2"/>
  <cols>
    <col min="1" max="1" width="2.85546875" style="112" customWidth="1"/>
    <col min="2" max="3" width="24.7109375" style="112" customWidth="1"/>
    <col min="4" max="4" width="63.85546875" style="112" customWidth="1"/>
    <col min="5" max="5" width="24.7109375" style="112" customWidth="1"/>
    <col min="6" max="16384" width="11.42578125" style="112"/>
  </cols>
  <sheetData>
    <row r="1" spans="2:5" ht="13.5" thickBot="1" x14ac:dyDescent="0.25"/>
    <row r="2" spans="2:5" ht="18" customHeight="1" x14ac:dyDescent="0.2">
      <c r="B2" s="224" t="s">
        <v>0</v>
      </c>
      <c r="C2" s="225"/>
      <c r="D2" s="225"/>
      <c r="E2" s="226"/>
    </row>
    <row r="3" spans="2:5" ht="45" customHeight="1" x14ac:dyDescent="0.2">
      <c r="B3" s="236" t="s">
        <v>1</v>
      </c>
      <c r="C3" s="237"/>
      <c r="D3" s="237"/>
      <c r="E3" s="238"/>
    </row>
    <row r="4" spans="2:5" x14ac:dyDescent="0.2">
      <c r="B4" s="227" t="s">
        <v>2</v>
      </c>
      <c r="C4" s="228"/>
      <c r="D4" s="228"/>
      <c r="E4" s="229"/>
    </row>
    <row r="5" spans="2:5" ht="30" customHeight="1" x14ac:dyDescent="0.2">
      <c r="B5" s="230" t="s">
        <v>3</v>
      </c>
      <c r="C5" s="231"/>
      <c r="D5" s="231"/>
      <c r="E5" s="232"/>
    </row>
    <row r="6" spans="2:5" ht="77.25" customHeight="1" x14ac:dyDescent="0.2">
      <c r="B6" s="233" t="s">
        <v>584</v>
      </c>
      <c r="C6" s="234"/>
      <c r="D6" s="234"/>
      <c r="E6" s="235"/>
    </row>
    <row r="7" spans="2:5" ht="12" customHeight="1" thickBot="1" x14ac:dyDescent="0.25">
      <c r="B7" s="132"/>
      <c r="C7" s="131"/>
      <c r="D7" s="131"/>
      <c r="E7" s="130"/>
    </row>
    <row r="8" spans="2:5" ht="31.5" customHeight="1" x14ac:dyDescent="0.2">
      <c r="B8" s="118"/>
      <c r="C8" s="129" t="s">
        <v>4</v>
      </c>
      <c r="D8" s="128" t="s">
        <v>5</v>
      </c>
      <c r="E8" s="116"/>
    </row>
    <row r="9" spans="2:5" ht="25.5" x14ac:dyDescent="0.2">
      <c r="B9" s="118"/>
      <c r="C9" s="127" t="s">
        <v>6</v>
      </c>
      <c r="D9" s="121" t="s">
        <v>7</v>
      </c>
      <c r="E9" s="116"/>
    </row>
    <row r="10" spans="2:5" ht="25.5" x14ac:dyDescent="0.2">
      <c r="B10" s="118"/>
      <c r="C10" s="127" t="s">
        <v>8</v>
      </c>
      <c r="D10" s="121" t="s">
        <v>9</v>
      </c>
      <c r="E10" s="116"/>
    </row>
    <row r="11" spans="2:5" ht="25.5" x14ac:dyDescent="0.2">
      <c r="B11" s="118"/>
      <c r="C11" s="127" t="s">
        <v>10</v>
      </c>
      <c r="D11" s="121" t="s">
        <v>11</v>
      </c>
      <c r="E11" s="116"/>
    </row>
    <row r="12" spans="2:5" ht="38.25" x14ac:dyDescent="0.2">
      <c r="B12" s="118"/>
      <c r="C12" s="127" t="s">
        <v>12</v>
      </c>
      <c r="D12" s="121" t="s">
        <v>13</v>
      </c>
      <c r="E12" s="116"/>
    </row>
    <row r="13" spans="2:5" ht="25.5" x14ac:dyDescent="0.2">
      <c r="B13" s="118"/>
      <c r="C13" s="124" t="s">
        <v>14</v>
      </c>
      <c r="D13" s="123" t="s">
        <v>15</v>
      </c>
      <c r="E13" s="116"/>
    </row>
    <row r="14" spans="2:5" ht="25.5" x14ac:dyDescent="0.2">
      <c r="B14" s="118"/>
      <c r="C14" s="124" t="s">
        <v>16</v>
      </c>
      <c r="D14" s="123" t="s">
        <v>17</v>
      </c>
      <c r="E14" s="116"/>
    </row>
    <row r="15" spans="2:5" ht="63.75" x14ac:dyDescent="0.2">
      <c r="B15" s="118"/>
      <c r="C15" s="124" t="s">
        <v>18</v>
      </c>
      <c r="D15" s="123" t="s">
        <v>583</v>
      </c>
      <c r="E15" s="116"/>
    </row>
    <row r="16" spans="2:5" ht="51" x14ac:dyDescent="0.2">
      <c r="B16" s="118"/>
      <c r="C16" s="124" t="s">
        <v>19</v>
      </c>
      <c r="D16" s="123" t="s">
        <v>20</v>
      </c>
      <c r="E16" s="116"/>
    </row>
    <row r="17" spans="2:5" ht="51" x14ac:dyDescent="0.2">
      <c r="B17" s="118"/>
      <c r="C17" s="124" t="s">
        <v>21</v>
      </c>
      <c r="D17" s="123" t="s">
        <v>22</v>
      </c>
      <c r="E17" s="116"/>
    </row>
    <row r="18" spans="2:5" ht="38.25" x14ac:dyDescent="0.2">
      <c r="B18" s="118"/>
      <c r="C18" s="124" t="s">
        <v>23</v>
      </c>
      <c r="D18" s="121" t="s">
        <v>24</v>
      </c>
      <c r="E18" s="116"/>
    </row>
    <row r="19" spans="2:5" ht="38.25" x14ac:dyDescent="0.2">
      <c r="B19" s="118"/>
      <c r="C19" s="124" t="s">
        <v>25</v>
      </c>
      <c r="D19" s="121" t="s">
        <v>26</v>
      </c>
      <c r="E19" s="116"/>
    </row>
    <row r="20" spans="2:5" ht="38.25" x14ac:dyDescent="0.2">
      <c r="B20" s="118"/>
      <c r="C20" s="124" t="s">
        <v>27</v>
      </c>
      <c r="D20" s="123" t="s">
        <v>28</v>
      </c>
      <c r="E20" s="116"/>
    </row>
    <row r="21" spans="2:5" ht="38.25" x14ac:dyDescent="0.2">
      <c r="B21" s="118"/>
      <c r="C21" s="124" t="s">
        <v>29</v>
      </c>
      <c r="D21" s="123" t="s">
        <v>30</v>
      </c>
      <c r="E21" s="116"/>
    </row>
    <row r="22" spans="2:5" ht="25.5" x14ac:dyDescent="0.2">
      <c r="B22" s="118"/>
      <c r="C22" s="124" t="s">
        <v>31</v>
      </c>
      <c r="D22" s="123" t="s">
        <v>32</v>
      </c>
      <c r="E22" s="116"/>
    </row>
    <row r="23" spans="2:5" ht="51" x14ac:dyDescent="0.2">
      <c r="B23" s="118"/>
      <c r="C23" s="124" t="s">
        <v>33</v>
      </c>
      <c r="D23" s="123" t="s">
        <v>582</v>
      </c>
      <c r="E23" s="116"/>
    </row>
    <row r="24" spans="2:5" ht="25.5" x14ac:dyDescent="0.2">
      <c r="B24" s="118"/>
      <c r="C24" s="124" t="s">
        <v>34</v>
      </c>
      <c r="D24" s="123" t="s">
        <v>35</v>
      </c>
      <c r="E24" s="116"/>
    </row>
    <row r="25" spans="2:5" ht="25.5" x14ac:dyDescent="0.2">
      <c r="B25" s="118"/>
      <c r="C25" s="124" t="s">
        <v>581</v>
      </c>
      <c r="D25" s="123" t="s">
        <v>36</v>
      </c>
      <c r="E25" s="116"/>
    </row>
    <row r="26" spans="2:5" ht="25.5" x14ac:dyDescent="0.2">
      <c r="B26" s="118"/>
      <c r="C26" s="124" t="s">
        <v>580</v>
      </c>
      <c r="D26" s="123" t="s">
        <v>37</v>
      </c>
      <c r="E26" s="116"/>
    </row>
    <row r="27" spans="2:5" ht="25.5" x14ac:dyDescent="0.2">
      <c r="B27" s="118"/>
      <c r="C27" s="124" t="s">
        <v>580</v>
      </c>
      <c r="D27" s="123" t="s">
        <v>37</v>
      </c>
      <c r="E27" s="116"/>
    </row>
    <row r="28" spans="2:5" ht="38.25" x14ac:dyDescent="0.2">
      <c r="B28" s="118"/>
      <c r="C28" s="124" t="s">
        <v>579</v>
      </c>
      <c r="D28" s="123" t="s">
        <v>38</v>
      </c>
      <c r="E28" s="116"/>
    </row>
    <row r="29" spans="2:5" ht="38.25" x14ac:dyDescent="0.2">
      <c r="B29" s="118"/>
      <c r="C29" s="124" t="s">
        <v>578</v>
      </c>
      <c r="D29" s="123" t="s">
        <v>39</v>
      </c>
      <c r="E29" s="116"/>
    </row>
    <row r="30" spans="2:5" ht="38.25" x14ac:dyDescent="0.2">
      <c r="B30" s="118"/>
      <c r="C30" s="124" t="s">
        <v>577</v>
      </c>
      <c r="D30" s="123" t="s">
        <v>40</v>
      </c>
      <c r="E30" s="116"/>
    </row>
    <row r="31" spans="2:5" ht="25.5" x14ac:dyDescent="0.2">
      <c r="B31" s="118"/>
      <c r="C31" s="124" t="s">
        <v>576</v>
      </c>
      <c r="D31" s="126" t="s">
        <v>41</v>
      </c>
      <c r="E31" s="116"/>
    </row>
    <row r="32" spans="2:5" ht="38.25" x14ac:dyDescent="0.2">
      <c r="B32" s="118"/>
      <c r="C32" s="124" t="s">
        <v>42</v>
      </c>
      <c r="D32" s="121" t="s">
        <v>43</v>
      </c>
      <c r="E32" s="116"/>
    </row>
    <row r="33" spans="2:5" ht="38.25" x14ac:dyDescent="0.2">
      <c r="B33" s="118"/>
      <c r="C33" s="124" t="s">
        <v>44</v>
      </c>
      <c r="D33" s="121" t="s">
        <v>45</v>
      </c>
      <c r="E33" s="116"/>
    </row>
    <row r="34" spans="2:5" ht="38.25" x14ac:dyDescent="0.2">
      <c r="B34" s="118"/>
      <c r="C34" s="124" t="s">
        <v>46</v>
      </c>
      <c r="D34" s="121" t="s">
        <v>47</v>
      </c>
      <c r="E34" s="116"/>
    </row>
    <row r="35" spans="2:5" ht="38.25" x14ac:dyDescent="0.2">
      <c r="B35" s="118"/>
      <c r="C35" s="124" t="s">
        <v>48</v>
      </c>
      <c r="D35" s="121" t="s">
        <v>49</v>
      </c>
      <c r="E35" s="116"/>
    </row>
    <row r="36" spans="2:5" ht="38.25" x14ac:dyDescent="0.2">
      <c r="B36" s="118"/>
      <c r="C36" s="124" t="s">
        <v>50</v>
      </c>
      <c r="D36" s="123" t="s">
        <v>575</v>
      </c>
      <c r="E36" s="116"/>
    </row>
    <row r="37" spans="2:5" ht="38.25" x14ac:dyDescent="0.2">
      <c r="B37" s="118"/>
      <c r="C37" s="124" t="s">
        <v>51</v>
      </c>
      <c r="D37" s="123" t="s">
        <v>52</v>
      </c>
      <c r="E37" s="116"/>
    </row>
    <row r="38" spans="2:5" ht="76.5" x14ac:dyDescent="0.2">
      <c r="B38" s="118"/>
      <c r="C38" s="124" t="s">
        <v>574</v>
      </c>
      <c r="D38" s="123" t="s">
        <v>53</v>
      </c>
      <c r="E38" s="116"/>
    </row>
    <row r="39" spans="2:5" ht="51" x14ac:dyDescent="0.2">
      <c r="B39" s="118"/>
      <c r="C39" s="125" t="s">
        <v>54</v>
      </c>
      <c r="D39" s="121" t="s">
        <v>55</v>
      </c>
      <c r="E39" s="116"/>
    </row>
    <row r="40" spans="2:5" ht="25.5" x14ac:dyDescent="0.2">
      <c r="B40" s="118"/>
      <c r="C40" s="125" t="s">
        <v>56</v>
      </c>
      <c r="D40" s="121" t="s">
        <v>57</v>
      </c>
      <c r="E40" s="116"/>
    </row>
    <row r="41" spans="2:5" ht="25.5" x14ac:dyDescent="0.2">
      <c r="B41" s="118"/>
      <c r="C41" s="125" t="s">
        <v>58</v>
      </c>
      <c r="D41" s="121" t="s">
        <v>59</v>
      </c>
      <c r="E41" s="116"/>
    </row>
    <row r="42" spans="2:5" x14ac:dyDescent="0.2">
      <c r="B42" s="118"/>
      <c r="C42" s="125" t="s">
        <v>60</v>
      </c>
      <c r="D42" s="121" t="s">
        <v>61</v>
      </c>
      <c r="E42" s="116"/>
    </row>
    <row r="43" spans="2:5" ht="38.25" x14ac:dyDescent="0.2">
      <c r="B43" s="118"/>
      <c r="C43" s="125" t="s">
        <v>62</v>
      </c>
      <c r="D43" s="121" t="s">
        <v>63</v>
      </c>
      <c r="E43" s="116"/>
    </row>
    <row r="44" spans="2:5" ht="51" x14ac:dyDescent="0.2">
      <c r="B44" s="118"/>
      <c r="C44" s="124" t="s">
        <v>64</v>
      </c>
      <c r="D44" s="123" t="s">
        <v>65</v>
      </c>
      <c r="E44" s="116"/>
    </row>
    <row r="45" spans="2:5" ht="38.25" x14ac:dyDescent="0.2">
      <c r="B45" s="118"/>
      <c r="C45" s="122" t="s">
        <v>66</v>
      </c>
      <c r="D45" s="121" t="s">
        <v>67</v>
      </c>
      <c r="E45" s="116"/>
    </row>
    <row r="46" spans="2:5" ht="6.75" customHeight="1" thickBot="1" x14ac:dyDescent="0.25">
      <c r="B46" s="118"/>
      <c r="C46" s="120"/>
      <c r="D46" s="119"/>
      <c r="E46" s="116"/>
    </row>
    <row r="47" spans="2:5" x14ac:dyDescent="0.2">
      <c r="B47" s="118"/>
      <c r="C47" s="117"/>
      <c r="D47" s="117"/>
      <c r="E47" s="116"/>
    </row>
    <row r="48" spans="2:5" ht="20.25" customHeight="1" x14ac:dyDescent="0.2">
      <c r="B48" s="221" t="s">
        <v>573</v>
      </c>
      <c r="C48" s="222"/>
      <c r="D48" s="222"/>
      <c r="E48" s="223"/>
    </row>
    <row r="49" spans="2:5" ht="20.25" customHeight="1" x14ac:dyDescent="0.2">
      <c r="B49" s="221" t="s">
        <v>572</v>
      </c>
      <c r="C49" s="222"/>
      <c r="D49" s="222"/>
      <c r="E49" s="223"/>
    </row>
    <row r="50" spans="2:5" ht="6.75" customHeight="1" thickBot="1" x14ac:dyDescent="0.25">
      <c r="B50" s="115"/>
      <c r="C50" s="114"/>
      <c r="D50" s="114"/>
      <c r="E50" s="113"/>
    </row>
  </sheetData>
  <mergeCells count="7">
    <mergeCell ref="B48:E48"/>
    <mergeCell ref="B49:E49"/>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CDC8-F344-46B2-A1C3-FA8552B3127B}">
  <dimension ref="A1:DZ393"/>
  <sheetViews>
    <sheetView showGridLines="0" tabSelected="1" zoomScale="55" zoomScaleNormal="55" workbookViewId="0">
      <pane xSplit="2" ySplit="9" topLeftCell="BG167" activePane="bottomRight" state="frozen"/>
      <selection activeCell="J13" sqref="J13"/>
      <selection pane="topRight" activeCell="J13" sqref="J13"/>
      <selection pane="bottomLeft" activeCell="J13" sqref="J13"/>
      <selection pane="bottomRight" activeCell="DM173" sqref="DM173:DT173"/>
    </sheetView>
  </sheetViews>
  <sheetFormatPr baseColWidth="10" defaultColWidth="14.42578125" defaultRowHeight="15" customHeight="1" x14ac:dyDescent="0.25"/>
  <cols>
    <col min="1" max="1" width="7.42578125" style="103" customWidth="1"/>
    <col min="2" max="2" width="23.28515625" customWidth="1"/>
    <col min="3" max="3" width="54.28515625" customWidth="1"/>
    <col min="4" max="4" width="25" customWidth="1"/>
    <col min="5" max="5" width="15.42578125" customWidth="1"/>
    <col min="6" max="6" width="51.7109375" customWidth="1"/>
    <col min="7" max="8" width="44.28515625" customWidth="1"/>
    <col min="9" max="9" width="22.28515625" customWidth="1"/>
    <col min="10" max="10" width="32.42578125" customWidth="1"/>
    <col min="11" max="11" width="19" hidden="1" customWidth="1"/>
    <col min="12" max="12" width="35.7109375" hidden="1" customWidth="1"/>
    <col min="13" max="13" width="18.28515625" customWidth="1"/>
    <col min="14" max="14" width="11.42578125" hidden="1" customWidth="1"/>
    <col min="15" max="15" width="15" hidden="1" customWidth="1"/>
    <col min="16" max="16" width="18.42578125" customWidth="1"/>
    <col min="17" max="17" width="11.42578125" customWidth="1"/>
    <col min="18" max="18" width="115.42578125" customWidth="1"/>
    <col min="19" max="19" width="19.85546875" customWidth="1"/>
    <col min="20" max="20" width="13.5703125" customWidth="1"/>
    <col min="21" max="21" width="13.5703125" hidden="1" customWidth="1"/>
    <col min="22" max="22" width="13.5703125" customWidth="1"/>
    <col min="23" max="23" width="13.5703125" hidden="1" customWidth="1"/>
    <col min="24" max="24" width="13.5703125" customWidth="1"/>
    <col min="25" max="25" width="13.5703125" hidden="1" customWidth="1"/>
    <col min="26" max="26" width="13.5703125" customWidth="1"/>
    <col min="27" max="27" width="6" hidden="1" customWidth="1"/>
    <col min="28" max="28" width="13.5703125" customWidth="1"/>
    <col min="29" max="29" width="13.5703125" hidden="1" customWidth="1"/>
    <col min="30" max="31" width="13.5703125" customWidth="1"/>
    <col min="32" max="32" width="4.42578125" hidden="1" customWidth="1"/>
    <col min="33" max="33" width="13.5703125" style="210" customWidth="1"/>
    <col min="34" max="34" width="4.42578125" hidden="1" customWidth="1"/>
    <col min="35" max="35" width="13.5703125" style="210" customWidth="1"/>
    <col min="36" max="36" width="5.42578125" hidden="1" customWidth="1"/>
    <col min="37" max="37" width="13.5703125" customWidth="1"/>
    <col min="38" max="38" width="6.42578125" hidden="1" customWidth="1"/>
    <col min="39" max="39" width="13.5703125" customWidth="1"/>
    <col min="40" max="40" width="13.5703125" hidden="1" customWidth="1"/>
    <col min="41" max="41" width="13.5703125" customWidth="1"/>
    <col min="42" max="42" width="13.5703125" hidden="1" customWidth="1"/>
    <col min="43" max="43" width="13.5703125" style="210" customWidth="1"/>
    <col min="44" max="44" width="13.5703125" hidden="1" customWidth="1"/>
    <col min="45" max="45" width="13.5703125" customWidth="1"/>
    <col min="46" max="46" width="13.5703125" style="210" customWidth="1"/>
    <col min="47" max="47" width="11.42578125" customWidth="1"/>
    <col min="48" max="48" width="13.7109375" customWidth="1"/>
    <col min="49" max="50" width="11.42578125" customWidth="1"/>
    <col min="51" max="51" width="13.42578125" customWidth="1"/>
    <col min="52" max="52" width="11.42578125" customWidth="1"/>
    <col min="53" max="53" width="12.85546875" customWidth="1"/>
    <col min="54" max="54" width="62.42578125" customWidth="1"/>
    <col min="55" max="55" width="44.7109375" customWidth="1"/>
    <col min="56" max="56" width="23.140625" customWidth="1"/>
    <col min="57" max="57" width="16.140625" customWidth="1"/>
    <col min="58" max="58" width="22.85546875" customWidth="1"/>
    <col min="59" max="60" width="29.140625" customWidth="1"/>
    <col min="61" max="61" width="16.140625" customWidth="1"/>
    <col min="62" max="107" width="19.85546875" hidden="1" customWidth="1"/>
    <col min="108" max="130" width="19.85546875" customWidth="1"/>
  </cols>
  <sheetData>
    <row r="1" spans="1:130" ht="38.25" customHeight="1" x14ac:dyDescent="0.25">
      <c r="A1" s="274"/>
      <c r="B1" s="275"/>
      <c r="C1" s="280" t="s">
        <v>68</v>
      </c>
      <c r="D1" s="281"/>
      <c r="E1" s="281"/>
      <c r="F1" s="281"/>
      <c r="G1" s="281"/>
      <c r="H1" s="281"/>
      <c r="I1" s="281"/>
      <c r="J1" s="281"/>
      <c r="K1" s="281"/>
      <c r="L1" s="281"/>
      <c r="M1" s="281"/>
      <c r="N1" s="281"/>
      <c r="O1" s="281"/>
      <c r="P1" s="281"/>
      <c r="Q1" s="282"/>
      <c r="R1" s="266" t="s">
        <v>570</v>
      </c>
      <c r="S1" s="267"/>
      <c r="T1" s="3"/>
      <c r="U1" s="4"/>
      <c r="V1" s="2"/>
      <c r="W1" s="2"/>
      <c r="X1" s="2"/>
      <c r="Y1" s="2"/>
      <c r="Z1" s="2"/>
      <c r="AA1" s="2"/>
      <c r="AB1" s="2"/>
      <c r="AC1" s="2"/>
      <c r="AD1" s="2"/>
      <c r="AE1" s="2"/>
      <c r="AF1" s="2"/>
      <c r="AG1" s="209"/>
      <c r="AH1" s="2"/>
      <c r="AI1" s="209"/>
      <c r="AJ1" s="2"/>
      <c r="AK1" s="2"/>
      <c r="AL1" s="2"/>
      <c r="AM1" s="2"/>
      <c r="AN1" s="2"/>
      <c r="AO1" s="2"/>
      <c r="AP1" s="2"/>
      <c r="AQ1" s="209"/>
      <c r="AR1" s="2"/>
      <c r="AS1" s="2"/>
      <c r="AT1" s="209"/>
      <c r="AU1" s="2"/>
      <c r="AV1" s="2"/>
      <c r="AW1" s="2"/>
      <c r="AX1" s="2"/>
      <c r="AY1" s="2"/>
      <c r="AZ1" s="2"/>
      <c r="BA1" s="2"/>
      <c r="BB1" s="2"/>
      <c r="BC1" s="2"/>
      <c r="BD1" s="2"/>
      <c r="BE1" s="2"/>
      <c r="BF1" s="2"/>
      <c r="BG1" s="2"/>
      <c r="BH1" s="2"/>
      <c r="BI1" s="2"/>
      <c r="BJ1" s="2"/>
      <c r="BK1" s="2"/>
      <c r="BL1" s="2"/>
      <c r="BM1" s="2"/>
      <c r="BN1" s="2"/>
      <c r="BO1" s="2"/>
      <c r="BP1" s="2"/>
      <c r="BQ1" s="2"/>
    </row>
    <row r="2" spans="1:130" ht="38.25" customHeight="1" x14ac:dyDescent="0.25">
      <c r="A2" s="276"/>
      <c r="B2" s="277"/>
      <c r="C2" s="283"/>
      <c r="D2" s="284"/>
      <c r="E2" s="284"/>
      <c r="F2" s="284"/>
      <c r="G2" s="284"/>
      <c r="H2" s="284"/>
      <c r="I2" s="284"/>
      <c r="J2" s="284"/>
      <c r="K2" s="284"/>
      <c r="L2" s="284"/>
      <c r="M2" s="284"/>
      <c r="N2" s="284"/>
      <c r="O2" s="284"/>
      <c r="P2" s="284"/>
      <c r="Q2" s="285"/>
      <c r="R2" s="268" t="s">
        <v>571</v>
      </c>
      <c r="S2" s="269"/>
      <c r="T2" s="3"/>
      <c r="U2" s="5"/>
      <c r="V2" s="2"/>
      <c r="W2" s="2"/>
      <c r="X2" s="2"/>
      <c r="Y2" s="2"/>
      <c r="Z2" s="2"/>
      <c r="AA2" s="2"/>
      <c r="AB2" s="2"/>
      <c r="AC2" s="2"/>
      <c r="AD2" s="2"/>
      <c r="AE2" s="2"/>
      <c r="AF2" s="2"/>
      <c r="AG2" s="209"/>
      <c r="AH2" s="2"/>
      <c r="AI2" s="209"/>
      <c r="AJ2" s="2"/>
      <c r="AK2" s="2"/>
      <c r="AL2" s="2"/>
      <c r="AM2" s="2"/>
      <c r="AN2" s="2"/>
      <c r="AO2" s="2"/>
      <c r="AP2" s="2"/>
      <c r="AQ2" s="209"/>
      <c r="AR2" s="2"/>
      <c r="AS2" s="2"/>
      <c r="AT2" s="209"/>
      <c r="AU2" s="2"/>
      <c r="AV2" s="2"/>
      <c r="AW2" s="2"/>
      <c r="AX2" s="2"/>
      <c r="AY2" s="2"/>
      <c r="AZ2" s="2"/>
      <c r="BA2" s="2"/>
      <c r="BB2" s="2"/>
      <c r="BC2" s="2"/>
      <c r="BD2" s="2"/>
      <c r="BE2" s="2"/>
      <c r="BF2" s="2"/>
      <c r="BG2" s="2"/>
      <c r="BH2" s="2"/>
      <c r="BI2" s="2"/>
      <c r="BJ2" s="2"/>
      <c r="BK2" s="2"/>
      <c r="BL2" s="2"/>
      <c r="BM2" s="2"/>
      <c r="BN2" s="2"/>
      <c r="BO2" s="2"/>
      <c r="BP2" s="2"/>
      <c r="BQ2" s="2"/>
    </row>
    <row r="3" spans="1:130" ht="38.25" customHeight="1" thickBot="1" x14ac:dyDescent="0.3">
      <c r="A3" s="278"/>
      <c r="B3" s="279"/>
      <c r="C3" s="286"/>
      <c r="D3" s="287"/>
      <c r="E3" s="287"/>
      <c r="F3" s="287"/>
      <c r="G3" s="287"/>
      <c r="H3" s="287"/>
      <c r="I3" s="287"/>
      <c r="J3" s="287"/>
      <c r="K3" s="287"/>
      <c r="L3" s="287"/>
      <c r="M3" s="287"/>
      <c r="N3" s="287"/>
      <c r="O3" s="287"/>
      <c r="P3" s="287"/>
      <c r="Q3" s="288"/>
      <c r="R3" s="270" t="s">
        <v>569</v>
      </c>
      <c r="S3" s="271"/>
      <c r="T3" s="3"/>
      <c r="U3" s="6"/>
      <c r="V3" s="2"/>
      <c r="W3" s="2"/>
      <c r="X3" s="2"/>
      <c r="Y3" s="2"/>
      <c r="Z3" s="2"/>
      <c r="AA3" s="2"/>
      <c r="AB3" s="2"/>
      <c r="AC3" s="2"/>
      <c r="AD3" s="2"/>
      <c r="AE3" s="2"/>
      <c r="AF3" s="2"/>
      <c r="AG3" s="209"/>
      <c r="AH3" s="2"/>
      <c r="AI3" s="209"/>
      <c r="AJ3" s="2"/>
      <c r="AK3" s="2"/>
      <c r="AL3" s="2"/>
      <c r="AM3" s="2"/>
      <c r="AN3" s="2"/>
      <c r="AO3" s="2"/>
      <c r="AP3" s="2"/>
      <c r="AQ3" s="209"/>
      <c r="AR3" s="2"/>
      <c r="AS3" s="2"/>
      <c r="AT3" s="209"/>
      <c r="AU3" s="2"/>
      <c r="AV3" s="2"/>
      <c r="AW3" s="2"/>
      <c r="AX3" s="2"/>
      <c r="AY3" s="2"/>
      <c r="AZ3" s="2"/>
      <c r="BA3" s="2"/>
      <c r="BB3" s="2"/>
      <c r="BC3" s="2"/>
      <c r="BD3" s="2"/>
      <c r="BE3" s="2"/>
      <c r="BF3" s="2"/>
      <c r="BG3" s="2"/>
      <c r="BH3" s="2"/>
      <c r="BI3" s="2"/>
      <c r="BJ3" s="2"/>
      <c r="BK3" s="2"/>
      <c r="BL3" s="2"/>
      <c r="BM3" s="2"/>
      <c r="BN3" s="2"/>
      <c r="BO3" s="2"/>
      <c r="BP3" s="2"/>
      <c r="BQ3" s="2"/>
    </row>
    <row r="4" spans="1:130" ht="4.5" customHeight="1" x14ac:dyDescent="0.25">
      <c r="A4" s="7"/>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09"/>
      <c r="AH4" s="2"/>
      <c r="AI4" s="209"/>
      <c r="AJ4" s="2"/>
      <c r="AK4" s="2"/>
      <c r="AL4" s="2"/>
      <c r="AM4" s="2"/>
      <c r="AN4" s="2"/>
      <c r="AO4" s="2"/>
      <c r="AP4" s="2"/>
      <c r="AQ4" s="209"/>
      <c r="AR4" s="2"/>
      <c r="AS4" s="2"/>
      <c r="AT4" s="209"/>
      <c r="AU4" s="2"/>
      <c r="AV4" s="2"/>
      <c r="AW4" s="2"/>
      <c r="AX4" s="2"/>
      <c r="AY4" s="2"/>
      <c r="AZ4" s="2"/>
      <c r="BA4" s="2"/>
      <c r="BB4" s="2"/>
      <c r="BC4" s="2"/>
      <c r="BD4" s="2"/>
      <c r="BE4" s="2"/>
      <c r="BF4" s="2"/>
      <c r="BG4" s="2"/>
      <c r="BH4" s="2"/>
      <c r="BI4" s="2"/>
      <c r="BJ4" s="2"/>
      <c r="BK4" s="2"/>
      <c r="BL4" s="2"/>
      <c r="BM4" s="2"/>
      <c r="BN4" s="2"/>
      <c r="BO4" s="2"/>
      <c r="BP4" s="2"/>
      <c r="BQ4" s="2"/>
    </row>
    <row r="5" spans="1:130" ht="9.9499999999999993" customHeight="1" x14ac:dyDescent="0.25">
      <c r="A5" s="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09"/>
      <c r="AH5" s="2"/>
      <c r="AI5" s="209"/>
      <c r="AJ5" s="2"/>
      <c r="AK5" s="2"/>
      <c r="AL5" s="2"/>
      <c r="AM5" s="2"/>
      <c r="AN5" s="2"/>
      <c r="AO5" s="2"/>
      <c r="AP5" s="2"/>
      <c r="AQ5" s="209"/>
      <c r="AR5" s="2"/>
      <c r="AS5" s="2"/>
      <c r="AT5" s="209"/>
      <c r="AU5" s="2"/>
      <c r="AV5" s="2"/>
      <c r="AW5" s="2"/>
      <c r="AX5" s="2"/>
      <c r="AY5" s="2"/>
      <c r="AZ5" s="2"/>
      <c r="BA5" s="2"/>
      <c r="BB5" s="2"/>
      <c r="BC5" s="2"/>
      <c r="BD5" s="2"/>
      <c r="BE5" s="2"/>
      <c r="BF5" s="2"/>
      <c r="BG5" s="2"/>
      <c r="BH5" s="2"/>
      <c r="BI5" s="2"/>
      <c r="BJ5" s="2"/>
      <c r="BK5" s="2"/>
      <c r="BL5" s="2"/>
      <c r="BM5" s="2"/>
      <c r="BN5" s="2"/>
      <c r="BO5" s="2"/>
      <c r="BP5" s="2"/>
      <c r="BQ5" s="2"/>
    </row>
    <row r="6" spans="1:130" ht="42" customHeight="1" x14ac:dyDescent="0.25">
      <c r="A6" s="207" t="s">
        <v>683</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09"/>
      <c r="AH6" s="2"/>
      <c r="AI6" s="209"/>
      <c r="AJ6" s="2"/>
      <c r="AK6" s="2"/>
      <c r="AL6" s="2"/>
      <c r="AM6" s="2"/>
      <c r="AN6" s="2"/>
      <c r="AO6" s="2"/>
      <c r="AP6" s="2"/>
      <c r="AQ6" s="209"/>
      <c r="AR6" s="2"/>
      <c r="AS6" s="2"/>
      <c r="AT6" s="209"/>
      <c r="AU6" s="2"/>
      <c r="AV6" s="2"/>
      <c r="AW6" s="2"/>
      <c r="AX6" s="2"/>
      <c r="AY6" s="2"/>
      <c r="AZ6" s="2"/>
      <c r="BA6" s="2"/>
      <c r="BB6" s="2"/>
      <c r="BC6" s="2"/>
      <c r="BD6" s="2"/>
      <c r="BE6" s="2"/>
      <c r="BF6" s="2"/>
      <c r="BG6" s="2"/>
      <c r="BH6" s="2"/>
      <c r="BI6" s="2"/>
      <c r="BJ6" s="2"/>
      <c r="BK6" s="2"/>
      <c r="BL6" s="2"/>
      <c r="BM6" s="2"/>
      <c r="BN6" s="2"/>
      <c r="BO6" s="2"/>
      <c r="BP6" s="2"/>
      <c r="BQ6" s="2"/>
    </row>
    <row r="7" spans="1:130" s="104" customFormat="1" ht="26.25" customHeight="1" x14ac:dyDescent="0.35">
      <c r="A7" s="272" t="s">
        <v>69</v>
      </c>
      <c r="B7" s="273"/>
      <c r="C7" s="273"/>
      <c r="D7" s="273"/>
      <c r="E7" s="273"/>
      <c r="F7" s="273"/>
      <c r="G7" s="273"/>
      <c r="H7" s="273"/>
      <c r="I7" s="273"/>
      <c r="J7" s="272" t="s">
        <v>70</v>
      </c>
      <c r="K7" s="273"/>
      <c r="L7" s="273"/>
      <c r="M7" s="273"/>
      <c r="N7" s="273"/>
      <c r="O7" s="273"/>
      <c r="P7" s="273"/>
      <c r="Q7" s="272" t="s">
        <v>71</v>
      </c>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92" t="s">
        <v>72</v>
      </c>
      <c r="AV7" s="299"/>
      <c r="AW7" s="299"/>
      <c r="AX7" s="299"/>
      <c r="AY7" s="299"/>
      <c r="AZ7" s="299"/>
      <c r="BA7" s="299"/>
      <c r="BB7" s="272" t="s">
        <v>73</v>
      </c>
      <c r="BC7" s="273"/>
      <c r="BD7" s="273"/>
      <c r="BE7" s="273"/>
      <c r="BF7" s="273"/>
      <c r="BG7" s="273"/>
      <c r="BH7" s="273"/>
      <c r="BI7" s="273"/>
      <c r="BJ7" s="289" t="s">
        <v>587</v>
      </c>
      <c r="BK7" s="289"/>
      <c r="BL7" s="289"/>
      <c r="BM7" s="289"/>
      <c r="BN7" s="289"/>
      <c r="BO7" s="289"/>
      <c r="BP7" s="289"/>
      <c r="BQ7" s="289"/>
      <c r="BR7" s="289"/>
      <c r="BS7" s="295" t="s">
        <v>588</v>
      </c>
      <c r="BT7" s="296"/>
      <c r="BU7" s="296"/>
      <c r="BV7" s="296"/>
      <c r="BW7" s="296"/>
      <c r="BX7" s="296"/>
      <c r="BY7" s="296"/>
      <c r="BZ7" s="296"/>
      <c r="CA7" s="297" t="s">
        <v>589</v>
      </c>
      <c r="CB7" s="297"/>
      <c r="CC7" s="298"/>
      <c r="CD7" s="298"/>
      <c r="CE7" s="298"/>
      <c r="CF7" s="298"/>
      <c r="CG7" s="289" t="s">
        <v>590</v>
      </c>
      <c r="CH7" s="289"/>
      <c r="CI7" s="289"/>
      <c r="CJ7" s="289"/>
      <c r="CK7" s="289"/>
      <c r="CL7" s="289"/>
      <c r="CM7" s="289"/>
      <c r="CN7" s="289"/>
      <c r="CO7" s="289"/>
      <c r="CP7" s="295" t="s">
        <v>591</v>
      </c>
      <c r="CQ7" s="296"/>
      <c r="CR7" s="296"/>
      <c r="CS7" s="296"/>
      <c r="CT7" s="296"/>
      <c r="CU7" s="296"/>
      <c r="CV7" s="296"/>
      <c r="CW7" s="296"/>
      <c r="CX7" s="297" t="s">
        <v>592</v>
      </c>
      <c r="CY7" s="297"/>
      <c r="CZ7" s="298"/>
      <c r="DA7" s="298"/>
      <c r="DB7" s="298"/>
      <c r="DC7" s="298"/>
      <c r="DD7" s="289" t="s">
        <v>593</v>
      </c>
      <c r="DE7" s="289"/>
      <c r="DF7" s="289"/>
      <c r="DG7" s="289"/>
      <c r="DH7" s="289"/>
      <c r="DI7" s="289"/>
      <c r="DJ7" s="289"/>
      <c r="DK7" s="289"/>
      <c r="DL7" s="289"/>
      <c r="DM7" s="295" t="s">
        <v>594</v>
      </c>
      <c r="DN7" s="296"/>
      <c r="DO7" s="296"/>
      <c r="DP7" s="296"/>
      <c r="DQ7" s="296"/>
      <c r="DR7" s="296"/>
      <c r="DS7" s="296"/>
      <c r="DT7" s="296"/>
      <c r="DU7" s="297" t="s">
        <v>595</v>
      </c>
      <c r="DV7" s="297"/>
      <c r="DW7" s="298"/>
      <c r="DX7" s="298"/>
      <c r="DY7" s="298"/>
      <c r="DZ7" s="298"/>
    </row>
    <row r="8" spans="1:130" s="104" customFormat="1" ht="34.5" customHeight="1" x14ac:dyDescent="0.35">
      <c r="A8" s="290" t="s">
        <v>6</v>
      </c>
      <c r="B8" s="272" t="s">
        <v>8</v>
      </c>
      <c r="C8" s="272" t="s">
        <v>10</v>
      </c>
      <c r="D8" s="272" t="s">
        <v>74</v>
      </c>
      <c r="E8" s="272" t="s">
        <v>75</v>
      </c>
      <c r="F8" s="292" t="s">
        <v>585</v>
      </c>
      <c r="G8" s="292" t="s">
        <v>586</v>
      </c>
      <c r="H8" s="300" t="s">
        <v>608</v>
      </c>
      <c r="I8" s="292" t="s">
        <v>552</v>
      </c>
      <c r="J8" s="292" t="s">
        <v>23</v>
      </c>
      <c r="K8" s="292" t="s">
        <v>25</v>
      </c>
      <c r="L8" s="292" t="s">
        <v>553</v>
      </c>
      <c r="M8" s="292" t="s">
        <v>76</v>
      </c>
      <c r="N8" s="272" t="s">
        <v>77</v>
      </c>
      <c r="O8" s="133"/>
      <c r="P8" s="292" t="s">
        <v>29</v>
      </c>
      <c r="Q8" s="293" t="s">
        <v>78</v>
      </c>
      <c r="R8" s="292" t="s">
        <v>79</v>
      </c>
      <c r="S8" s="292" t="s">
        <v>34</v>
      </c>
      <c r="T8" s="292" t="s">
        <v>80</v>
      </c>
      <c r="U8" s="273"/>
      <c r="V8" s="273"/>
      <c r="W8" s="273"/>
      <c r="X8" s="273"/>
      <c r="Y8" s="273"/>
      <c r="Z8" s="273"/>
      <c r="AA8" s="273"/>
      <c r="AB8" s="273"/>
      <c r="AC8" s="273"/>
      <c r="AD8" s="273"/>
      <c r="AE8" s="292" t="s">
        <v>81</v>
      </c>
      <c r="AF8" s="273"/>
      <c r="AG8" s="273"/>
      <c r="AH8" s="273"/>
      <c r="AI8" s="273"/>
      <c r="AJ8" s="273"/>
      <c r="AK8" s="273"/>
      <c r="AL8" s="273"/>
      <c r="AM8" s="273"/>
      <c r="AN8" s="273"/>
      <c r="AO8" s="273"/>
      <c r="AP8" s="273"/>
      <c r="AQ8" s="273"/>
      <c r="AR8" s="273"/>
      <c r="AS8" s="273"/>
      <c r="AT8" s="293" t="s">
        <v>82</v>
      </c>
      <c r="AU8" s="293" t="s">
        <v>42</v>
      </c>
      <c r="AV8" s="293" t="s">
        <v>44</v>
      </c>
      <c r="AW8" s="293" t="s">
        <v>46</v>
      </c>
      <c r="AX8" s="293" t="s">
        <v>48</v>
      </c>
      <c r="AY8" s="133"/>
      <c r="AZ8" s="293" t="s">
        <v>50</v>
      </c>
      <c r="BA8" s="293" t="s">
        <v>83</v>
      </c>
      <c r="BB8" s="292" t="s">
        <v>84</v>
      </c>
      <c r="BC8" s="292" t="s">
        <v>54</v>
      </c>
      <c r="BD8" s="292" t="s">
        <v>85</v>
      </c>
      <c r="BE8" s="292" t="s">
        <v>56</v>
      </c>
      <c r="BF8" s="292" t="s">
        <v>58</v>
      </c>
      <c r="BG8" s="292" t="s">
        <v>86</v>
      </c>
      <c r="BH8" s="292" t="s">
        <v>62</v>
      </c>
      <c r="BI8" s="292" t="s">
        <v>87</v>
      </c>
      <c r="BJ8" s="289"/>
      <c r="BK8" s="289"/>
      <c r="BL8" s="289"/>
      <c r="BM8" s="289"/>
      <c r="BN8" s="289"/>
      <c r="BO8" s="289"/>
      <c r="BP8" s="289"/>
      <c r="BQ8" s="289"/>
      <c r="BR8" s="289"/>
      <c r="BS8" s="296"/>
      <c r="BT8" s="296"/>
      <c r="BU8" s="296"/>
      <c r="BV8" s="296"/>
      <c r="BW8" s="296"/>
      <c r="BX8" s="296"/>
      <c r="BY8" s="296"/>
      <c r="BZ8" s="296"/>
      <c r="CA8" s="298"/>
      <c r="CB8" s="298"/>
      <c r="CC8" s="298"/>
      <c r="CD8" s="298"/>
      <c r="CE8" s="298"/>
      <c r="CF8" s="298"/>
      <c r="CG8" s="289"/>
      <c r="CH8" s="289"/>
      <c r="CI8" s="289"/>
      <c r="CJ8" s="289"/>
      <c r="CK8" s="289"/>
      <c r="CL8" s="289"/>
      <c r="CM8" s="289"/>
      <c r="CN8" s="289"/>
      <c r="CO8" s="289"/>
      <c r="CP8" s="296"/>
      <c r="CQ8" s="296"/>
      <c r="CR8" s="296"/>
      <c r="CS8" s="296"/>
      <c r="CT8" s="296"/>
      <c r="CU8" s="296"/>
      <c r="CV8" s="296"/>
      <c r="CW8" s="296"/>
      <c r="CX8" s="298"/>
      <c r="CY8" s="298"/>
      <c r="CZ8" s="298"/>
      <c r="DA8" s="298"/>
      <c r="DB8" s="298"/>
      <c r="DC8" s="298"/>
      <c r="DD8" s="289"/>
      <c r="DE8" s="289"/>
      <c r="DF8" s="289"/>
      <c r="DG8" s="289"/>
      <c r="DH8" s="289"/>
      <c r="DI8" s="289"/>
      <c r="DJ8" s="289"/>
      <c r="DK8" s="289"/>
      <c r="DL8" s="289"/>
      <c r="DM8" s="296"/>
      <c r="DN8" s="296"/>
      <c r="DO8" s="296"/>
      <c r="DP8" s="296"/>
      <c r="DQ8" s="296"/>
      <c r="DR8" s="296"/>
      <c r="DS8" s="296"/>
      <c r="DT8" s="296"/>
      <c r="DU8" s="298"/>
      <c r="DV8" s="298"/>
      <c r="DW8" s="298"/>
      <c r="DX8" s="298"/>
      <c r="DY8" s="298"/>
      <c r="DZ8" s="298"/>
    </row>
    <row r="9" spans="1:130" s="104" customFormat="1" ht="63.75" customHeight="1" x14ac:dyDescent="0.35">
      <c r="A9" s="291"/>
      <c r="B9" s="273"/>
      <c r="C9" s="273"/>
      <c r="D9" s="273"/>
      <c r="E9" s="273"/>
      <c r="F9" s="273"/>
      <c r="G9" s="273"/>
      <c r="H9" s="301"/>
      <c r="I9" s="273"/>
      <c r="J9" s="273"/>
      <c r="K9" s="273"/>
      <c r="L9" s="273"/>
      <c r="M9" s="273"/>
      <c r="N9" s="273"/>
      <c r="O9" s="133" t="s">
        <v>88</v>
      </c>
      <c r="P9" s="273"/>
      <c r="Q9" s="273"/>
      <c r="R9" s="273"/>
      <c r="S9" s="273"/>
      <c r="T9" s="134" t="s">
        <v>89</v>
      </c>
      <c r="U9" s="134" t="s">
        <v>90</v>
      </c>
      <c r="V9" s="134" t="s">
        <v>91</v>
      </c>
      <c r="W9" s="134" t="s">
        <v>90</v>
      </c>
      <c r="X9" s="134" t="s">
        <v>92</v>
      </c>
      <c r="Y9" s="134" t="s">
        <v>90</v>
      </c>
      <c r="Z9" s="134" t="s">
        <v>93</v>
      </c>
      <c r="AA9" s="134" t="s">
        <v>90</v>
      </c>
      <c r="AB9" s="134" t="s">
        <v>94</v>
      </c>
      <c r="AC9" s="134" t="s">
        <v>90</v>
      </c>
      <c r="AD9" s="136" t="s">
        <v>95</v>
      </c>
      <c r="AE9" s="135" t="s">
        <v>54</v>
      </c>
      <c r="AF9" s="135" t="s">
        <v>96</v>
      </c>
      <c r="AG9" s="135" t="s">
        <v>97</v>
      </c>
      <c r="AH9" s="135" t="s">
        <v>96</v>
      </c>
      <c r="AI9" s="135" t="s">
        <v>85</v>
      </c>
      <c r="AJ9" s="135" t="s">
        <v>96</v>
      </c>
      <c r="AK9" s="135" t="s">
        <v>98</v>
      </c>
      <c r="AL9" s="135" t="s">
        <v>96</v>
      </c>
      <c r="AM9" s="135" t="s">
        <v>99</v>
      </c>
      <c r="AN9" s="135" t="s">
        <v>96</v>
      </c>
      <c r="AO9" s="135" t="s">
        <v>100</v>
      </c>
      <c r="AP9" s="135" t="s">
        <v>96</v>
      </c>
      <c r="AQ9" s="135" t="s">
        <v>101</v>
      </c>
      <c r="AR9" s="135" t="s">
        <v>96</v>
      </c>
      <c r="AS9" s="135" t="s">
        <v>102</v>
      </c>
      <c r="AT9" s="294"/>
      <c r="AU9" s="273"/>
      <c r="AV9" s="273"/>
      <c r="AW9" s="273"/>
      <c r="AX9" s="273"/>
      <c r="AY9" s="133" t="s">
        <v>88</v>
      </c>
      <c r="AZ9" s="273"/>
      <c r="BA9" s="273"/>
      <c r="BB9" s="273"/>
      <c r="BC9" s="273"/>
      <c r="BD9" s="273"/>
      <c r="BE9" s="273"/>
      <c r="BF9" s="273"/>
      <c r="BG9" s="273"/>
      <c r="BH9" s="273"/>
      <c r="BI9" s="273"/>
      <c r="BJ9" s="137" t="s">
        <v>103</v>
      </c>
      <c r="BK9" s="137" t="s">
        <v>104</v>
      </c>
      <c r="BL9" s="137" t="s">
        <v>105</v>
      </c>
      <c r="BM9" s="137" t="s">
        <v>596</v>
      </c>
      <c r="BN9" s="138" t="s">
        <v>597</v>
      </c>
      <c r="BO9" s="138" t="s">
        <v>106</v>
      </c>
      <c r="BP9" s="138" t="s">
        <v>107</v>
      </c>
      <c r="BQ9" s="138" t="s">
        <v>108</v>
      </c>
      <c r="BR9" s="138" t="s">
        <v>109</v>
      </c>
      <c r="BS9" s="139" t="s">
        <v>110</v>
      </c>
      <c r="BT9" s="139" t="s">
        <v>103</v>
      </c>
      <c r="BU9" s="139" t="s">
        <v>111</v>
      </c>
      <c r="BV9" s="139" t="s">
        <v>112</v>
      </c>
      <c r="BW9" s="139" t="s">
        <v>113</v>
      </c>
      <c r="BX9" s="139" t="s">
        <v>114</v>
      </c>
      <c r="BY9" s="139" t="s">
        <v>115</v>
      </c>
      <c r="BZ9" s="139" t="s">
        <v>107</v>
      </c>
      <c r="CA9" s="140" t="s">
        <v>116</v>
      </c>
      <c r="CB9" s="140" t="s">
        <v>598</v>
      </c>
      <c r="CC9" s="140" t="s">
        <v>111</v>
      </c>
      <c r="CD9" s="140" t="s">
        <v>117</v>
      </c>
      <c r="CE9" s="140" t="s">
        <v>118</v>
      </c>
      <c r="CF9" s="140" t="s">
        <v>119</v>
      </c>
      <c r="CG9" s="137" t="s">
        <v>103</v>
      </c>
      <c r="CH9" s="137" t="s">
        <v>104</v>
      </c>
      <c r="CI9" s="137" t="s">
        <v>105</v>
      </c>
      <c r="CJ9" s="137" t="s">
        <v>596</v>
      </c>
      <c r="CK9" s="138" t="s">
        <v>597</v>
      </c>
      <c r="CL9" s="138" t="s">
        <v>106</v>
      </c>
      <c r="CM9" s="138" t="s">
        <v>107</v>
      </c>
      <c r="CN9" s="138" t="s">
        <v>108</v>
      </c>
      <c r="CO9" s="138" t="s">
        <v>109</v>
      </c>
      <c r="CP9" s="139" t="s">
        <v>110</v>
      </c>
      <c r="CQ9" s="139" t="s">
        <v>103</v>
      </c>
      <c r="CR9" s="139" t="s">
        <v>111</v>
      </c>
      <c r="CS9" s="139" t="s">
        <v>112</v>
      </c>
      <c r="CT9" s="139" t="s">
        <v>113</v>
      </c>
      <c r="CU9" s="139" t="s">
        <v>114</v>
      </c>
      <c r="CV9" s="139" t="s">
        <v>115</v>
      </c>
      <c r="CW9" s="139" t="s">
        <v>107</v>
      </c>
      <c r="CX9" s="140" t="s">
        <v>116</v>
      </c>
      <c r="CY9" s="140" t="s">
        <v>598</v>
      </c>
      <c r="CZ9" s="140" t="s">
        <v>111</v>
      </c>
      <c r="DA9" s="140" t="s">
        <v>117</v>
      </c>
      <c r="DB9" s="140" t="s">
        <v>118</v>
      </c>
      <c r="DC9" s="140" t="s">
        <v>119</v>
      </c>
      <c r="DD9" s="137" t="s">
        <v>103</v>
      </c>
      <c r="DE9" s="137" t="s">
        <v>104</v>
      </c>
      <c r="DF9" s="137" t="s">
        <v>105</v>
      </c>
      <c r="DG9" s="137" t="s">
        <v>596</v>
      </c>
      <c r="DH9" s="138" t="s">
        <v>597</v>
      </c>
      <c r="DI9" s="138" t="s">
        <v>106</v>
      </c>
      <c r="DJ9" s="138" t="s">
        <v>107</v>
      </c>
      <c r="DK9" s="138" t="s">
        <v>108</v>
      </c>
      <c r="DL9" s="138" t="s">
        <v>109</v>
      </c>
      <c r="DM9" s="139" t="s">
        <v>110</v>
      </c>
      <c r="DN9" s="139" t="s">
        <v>103</v>
      </c>
      <c r="DO9" s="139" t="s">
        <v>111</v>
      </c>
      <c r="DP9" s="139" t="s">
        <v>112</v>
      </c>
      <c r="DQ9" s="139" t="s">
        <v>113</v>
      </c>
      <c r="DR9" s="139" t="s">
        <v>114</v>
      </c>
      <c r="DS9" s="139" t="s">
        <v>115</v>
      </c>
      <c r="DT9" s="139" t="s">
        <v>107</v>
      </c>
      <c r="DU9" s="140" t="s">
        <v>116</v>
      </c>
      <c r="DV9" s="140" t="s">
        <v>598</v>
      </c>
      <c r="DW9" s="140" t="s">
        <v>111</v>
      </c>
      <c r="DX9" s="140" t="s">
        <v>117</v>
      </c>
      <c r="DY9" s="140" t="s">
        <v>118</v>
      </c>
      <c r="DZ9" s="140" t="s">
        <v>119</v>
      </c>
    </row>
    <row r="10" spans="1:130" ht="102.75" customHeight="1" x14ac:dyDescent="0.25">
      <c r="A10" s="248">
        <v>1</v>
      </c>
      <c r="B10" s="251" t="s">
        <v>120</v>
      </c>
      <c r="C10" s="251" t="str">
        <f>VLOOKUP(B10,FORMULAS!$A$30:$C$52,2,0)</f>
        <v>Implementar un instrumento de política pública distrital de mejoramiento y construcción de vivienda denominado Plan Terrazas.</v>
      </c>
      <c r="D10" s="251" t="str">
        <f>VLOOKUP(B10,FORMULAS!$A$30:$C$52,3,0)</f>
        <v>Director de Mejoramiento de Vivienda</v>
      </c>
      <c r="E10" s="251" t="s">
        <v>121</v>
      </c>
      <c r="F10" s="251" t="s">
        <v>599</v>
      </c>
      <c r="G10" s="251" t="s">
        <v>122</v>
      </c>
      <c r="H10" s="251"/>
      <c r="I10" s="248">
        <v>12</v>
      </c>
      <c r="J10" s="245" t="str">
        <f>VLOOKUP(K10,'Tabla probabilidad'!$D$3:$E$8,2,0)</f>
        <v>Baja</v>
      </c>
      <c r="K10" s="242">
        <v>0.4</v>
      </c>
      <c r="L10" s="242" t="s">
        <v>124</v>
      </c>
      <c r="M10" s="239" t="str">
        <f>VLOOKUP(L10,'Tabla Impacto'!$D$3:$F$8,3,0)</f>
        <v>Menor</v>
      </c>
      <c r="N10" s="239">
        <f>VLOOKUP(L10,'Tabla Impacto'!$D$3:$F$8,2,0)</f>
        <v>0.4</v>
      </c>
      <c r="O10" s="239" t="str">
        <f>CONCATENATE(M10,J10)</f>
        <v>MenorBaja</v>
      </c>
      <c r="P10" s="263" t="str">
        <f>VLOOKUP(O10,FORMULAS!$K$17:$L$42,2,0)</f>
        <v>Moderado</v>
      </c>
      <c r="Q10" s="141">
        <v>1</v>
      </c>
      <c r="R10" s="148" t="s">
        <v>125</v>
      </c>
      <c r="S10" s="141" t="s">
        <v>126</v>
      </c>
      <c r="T10" s="215" t="s">
        <v>126</v>
      </c>
      <c r="U10" s="151">
        <f>+IF(T10='Tabla Valoración controles'!$D$4,'Tabla Valoración controles'!$F$4,IF(T10='Tabla Valoración controles'!$D$5,'Tabla Valoración controles'!$F$5,IF(T10=FORMULAS!$A$10,0,'Tabla Valoración controles'!$F$6)))</f>
        <v>0.25</v>
      </c>
      <c r="V10" s="215" t="s">
        <v>127</v>
      </c>
      <c r="W10" s="151">
        <f>+IF(V10='Tabla Valoración controles'!$D$7,'Tabla Valoración controles'!$F$7,IF(V10=FORMULAS!$A$10,0,'Tabla Valoración controles'!$F$8))</f>
        <v>0.15</v>
      </c>
      <c r="X10" s="215" t="s">
        <v>128</v>
      </c>
      <c r="Y10" s="151">
        <f>+IF(X10='Tabla Valoración controles'!$D$9,'Tabla Valoración controles'!$F$9,'Tabla Valoración controles'!$F$10)</f>
        <v>0</v>
      </c>
      <c r="Z10" s="215" t="s">
        <v>129</v>
      </c>
      <c r="AA10" s="151">
        <f>+IF(Z10='Tabla Valoración controles'!$D$11,'Tabla Valoración controles'!$F$11,'Tabla Valoración controles'!$F$12)</f>
        <v>0</v>
      </c>
      <c r="AB10" s="211" t="s">
        <v>130</v>
      </c>
      <c r="AC10" s="151">
        <f>+IF(AB10='Tabla Valoración controles'!$D$13,'Tabla Valoración controles'!$F$13,'Tabla Valoración controles'!$F$14)</f>
        <v>0</v>
      </c>
      <c r="AD10" s="151">
        <f t="shared" ref="AD10:AD16" si="0">U10+W10+Y10</f>
        <v>0.4</v>
      </c>
      <c r="AE10" s="215" t="s">
        <v>131</v>
      </c>
      <c r="AF10" s="142">
        <f>IF(AE10=CONTROLES!$C$50,CONTROLES!$D$50,CONTROLES!$D$51)</f>
        <v>15</v>
      </c>
      <c r="AG10" s="212" t="s">
        <v>132</v>
      </c>
      <c r="AH10" s="142">
        <f>IF(AG10=CONTROLES!$C$52,CONTROLES!$D$52,CONTROLES!$D$53)</f>
        <v>15</v>
      </c>
      <c r="AI10" s="212" t="s">
        <v>133</v>
      </c>
      <c r="AJ10" s="142">
        <f>IF('Riesgos gestión'!AI10=CONTROLES!$C$54,CONTROLES!$D$54,CONTROLES!$D$55)</f>
        <v>15</v>
      </c>
      <c r="AK10" s="212" t="s">
        <v>134</v>
      </c>
      <c r="AL10" s="142" t="str" cm="1">
        <f t="array" ref="AL10">_xlfn.IFS(AK10=CONTROLES!$C$56,"15",'Riesgos gestión'!AK10=CONTROLES!$C$57,"10",AK10=CONTROLES!$C$58,"0")</f>
        <v>15</v>
      </c>
      <c r="AM10" s="212" t="s">
        <v>135</v>
      </c>
      <c r="AN10" s="142">
        <f>IF(AM10=CONTROLES!$C$59,CONTROLES!$D$59,CONTROLES!$D$60)</f>
        <v>15</v>
      </c>
      <c r="AO10" s="212" t="s">
        <v>136</v>
      </c>
      <c r="AP10" s="142">
        <f>IF(AO10=CONTROLES!$C$61,CONTROLES!$D$61,CONTROLES!$D$62)</f>
        <v>15</v>
      </c>
      <c r="AQ10" s="212" t="s">
        <v>137</v>
      </c>
      <c r="AR10" s="142" t="str" cm="1">
        <f t="array" ref="AR10">_xlfn.IFS(AQ10=CONTROLES!$C$63,"10",'Riesgos gestión'!AQ10=CONTROLES!$C$64,"5",AQ10=CONTROLES!$C$65,"0")</f>
        <v>10</v>
      </c>
      <c r="AS10" s="218">
        <f t="shared" ref="AS10:AS15" si="1">AF10+AH10+AJ10+AL10+AN10+AP10+AR10</f>
        <v>100</v>
      </c>
      <c r="AT10" s="219" t="str">
        <f>IF(ISERROR(AS10)=TRUE,"",IF(AND(AS10&lt;=85),"Débil",IF(AND(AS10&gt;=85.01,AS10&lt;=95),"Moderado",IF(AND(AS10&gt;=95.1,AS10&lt;=100),"Fuerte",""))))</f>
        <v>Fuerte</v>
      </c>
      <c r="AU10" s="254">
        <v>0.4</v>
      </c>
      <c r="AV10" s="254" t="str">
        <f>+IF(AU10&lt;=[2]FORMULAS!$N$2,[2]FORMULAS!$O$2,IF(AU10&lt;=[2]FORMULAS!$N$3,[2]FORMULAS!$O$3,IF(AU10&lt;=[2]FORMULAS!$N$4,[2]FORMULAS!$O$4,IF(AU10&lt;=[2]FORMULAS!$N$5,[2]FORMULAS!$O$5,[2]FORMULAS!O6))))</f>
        <v>Baja</v>
      </c>
      <c r="AW10" s="254" t="str">
        <f>+IF(S10=[2]FORMULAS!$A$9,#REF!,'[2]208-PLA-Ft-78 Mapa Gestión'!N10:N15)</f>
        <v>Moderado</v>
      </c>
      <c r="AX10" s="254">
        <f>+IF(S10=[2]FORMULAS!B9,'[2]208-PLA-Ft-78 Mapa Gestión'!AG15,'[2]208-PLA-Ft-78 Mapa Gestión'!O10:O15)</f>
        <v>0.6</v>
      </c>
      <c r="AY10" s="260" t="str">
        <f>CONCATENATE(AW10,AV10)</f>
        <v>ModeradoBaja</v>
      </c>
      <c r="AZ10" s="257" t="str">
        <f>VLOOKUP(AY10,[2]FORMULAS!$K$17:$L$42,2,0)</f>
        <v>Moderado</v>
      </c>
      <c r="BA10" s="242" t="s">
        <v>138</v>
      </c>
      <c r="BB10" s="154" t="s">
        <v>139</v>
      </c>
      <c r="BC10" s="154" t="s">
        <v>140</v>
      </c>
      <c r="BD10" s="142" t="s">
        <v>141</v>
      </c>
      <c r="BE10" s="155">
        <v>45323</v>
      </c>
      <c r="BF10" s="155">
        <v>45656</v>
      </c>
      <c r="BG10" s="154" t="s">
        <v>142</v>
      </c>
      <c r="BH10" s="154" t="s">
        <v>143</v>
      </c>
      <c r="BI10" s="156" t="s">
        <v>539</v>
      </c>
      <c r="BJ10" s="157"/>
      <c r="BK10" s="157"/>
      <c r="BL10" s="157"/>
      <c r="BM10" s="157"/>
      <c r="BN10" s="157"/>
      <c r="BO10" s="157"/>
      <c r="BP10" s="157"/>
      <c r="BQ10" s="157"/>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402">
        <v>45667</v>
      </c>
      <c r="DN10" s="390" t="s">
        <v>757</v>
      </c>
      <c r="DO10" s="390" t="s">
        <v>758</v>
      </c>
      <c r="DP10" s="390" t="s">
        <v>758</v>
      </c>
      <c r="DQ10" s="390" t="s">
        <v>758</v>
      </c>
      <c r="DR10" s="390" t="s">
        <v>758</v>
      </c>
      <c r="DS10" s="390" t="s">
        <v>758</v>
      </c>
      <c r="DT10" s="390" t="s">
        <v>758</v>
      </c>
      <c r="DU10" s="158"/>
      <c r="DV10" s="158"/>
      <c r="DW10" s="158"/>
      <c r="DX10" s="158"/>
      <c r="DY10" s="158"/>
      <c r="DZ10" s="158"/>
    </row>
    <row r="11" spans="1:130" ht="17.25" hidden="1" customHeight="1" x14ac:dyDescent="0.25">
      <c r="A11" s="249"/>
      <c r="B11" s="252"/>
      <c r="C11" s="252"/>
      <c r="D11" s="252"/>
      <c r="E11" s="252"/>
      <c r="F11" s="252"/>
      <c r="G11" s="252"/>
      <c r="H11" s="252"/>
      <c r="I11" s="249"/>
      <c r="J11" s="246"/>
      <c r="K11" s="243"/>
      <c r="L11" s="243"/>
      <c r="M11" s="240"/>
      <c r="N11" s="240"/>
      <c r="O11" s="240"/>
      <c r="P11" s="264"/>
      <c r="Q11" s="141"/>
      <c r="R11" s="148"/>
      <c r="S11" s="141"/>
      <c r="T11" s="215"/>
      <c r="U11" s="151">
        <f>+IF(T11='Tabla Valoración controles'!$D$4,'Tabla Valoración controles'!$F$4,IF(T11='Tabla Valoración controles'!$D$5,'Tabla Valoración controles'!$F$5,IF(T11=FORMULAS!$A$10,0,'Tabla Valoración controles'!$F$6)))</f>
        <v>0.1</v>
      </c>
      <c r="V11" s="215" t="s">
        <v>127</v>
      </c>
      <c r="W11" s="151">
        <f>+IF(V11='Tabla Valoración controles'!$D$7,'Tabla Valoración controles'!$F$7,IF(V11=FORMULAS!$A$10,0,'Tabla Valoración controles'!$F$8))</f>
        <v>0.15</v>
      </c>
      <c r="X11" s="215"/>
      <c r="Y11" s="151">
        <f>+IF(X11='Tabla Valoración controles'!$D$9,'Tabla Valoración controles'!$F$9,'Tabla Valoración controles'!$F$10)</f>
        <v>0</v>
      </c>
      <c r="Z11" s="215" t="s">
        <v>129</v>
      </c>
      <c r="AA11" s="151">
        <f>+IF(Z11='Tabla Valoración controles'!$D$11,'Tabla Valoración controles'!$F$11,'Tabla Valoración controles'!$F$12)</f>
        <v>0</v>
      </c>
      <c r="AB11" s="211" t="s">
        <v>130</v>
      </c>
      <c r="AC11" s="151">
        <f>+IF(AB11='Tabla Valoración controles'!$D$13,'Tabla Valoración controles'!$F$13,'Tabla Valoración controles'!$F$14)</f>
        <v>0</v>
      </c>
      <c r="AD11" s="151">
        <f t="shared" si="0"/>
        <v>0.25</v>
      </c>
      <c r="AE11" s="215" t="s">
        <v>131</v>
      </c>
      <c r="AF11" s="142">
        <f>IF(AE11=CONTROLES!$C$50,CONTROLES!$D$50,CONTROLES!$D$51)</f>
        <v>15</v>
      </c>
      <c r="AG11" s="212" t="s">
        <v>132</v>
      </c>
      <c r="AH11" s="142">
        <f>IF(AG11=CONTROLES!$C$52,CONTROLES!$D$52,CONTROLES!$D$53)</f>
        <v>15</v>
      </c>
      <c r="AI11" s="212" t="s">
        <v>133</v>
      </c>
      <c r="AJ11" s="142">
        <f>IF('Riesgos gestión'!AI11=CONTROLES!$C$54,CONTROLES!$D$54,CONTROLES!$D$55)</f>
        <v>15</v>
      </c>
      <c r="AK11" s="212" t="s">
        <v>134</v>
      </c>
      <c r="AL11" s="142" t="str" cm="1">
        <f t="array" ref="AL11">_xlfn.IFS(AK11=CONTROLES!$C$56,"15",'Riesgos gestión'!AK11=CONTROLES!$C$57,"10",AK11=CONTROLES!$C$58,"0")</f>
        <v>15</v>
      </c>
      <c r="AM11" s="212"/>
      <c r="AN11" s="142">
        <f>IF(AM11=CONTROLES!$C$59,CONTROLES!$D$59,CONTROLES!$D$60)</f>
        <v>0</v>
      </c>
      <c r="AO11" s="212" t="s">
        <v>136</v>
      </c>
      <c r="AP11" s="142">
        <f>IF(AO11=CONTROLES!$C$61,CONTROLES!$D$61,CONTROLES!$D$62)</f>
        <v>15</v>
      </c>
      <c r="AQ11" s="212" t="s">
        <v>137</v>
      </c>
      <c r="AR11" s="142" t="str" cm="1">
        <f t="array" ref="AR11">_xlfn.IFS(AQ11=CONTROLES!$C$63,"15",'Riesgos gestión'!AQ11=CONTROLES!$C$64,"10",AQ11=CONTROLES!$C$65,"0")</f>
        <v>15</v>
      </c>
      <c r="AS11" s="218">
        <f t="shared" si="1"/>
        <v>90</v>
      </c>
      <c r="AT11" s="219" t="str">
        <f t="shared" ref="AT11:AT74" si="2">IF(ISERROR(AS11)=TRUE,"",IF(AND(AS11&lt;=85),"Débil",IF(AND(AS11&gt;=85.01,AS11&lt;=95),"Moderado",IF(AND(AS11&gt;=95.1,AS11&lt;=100),"Fuerte",""))))</f>
        <v>Moderado</v>
      </c>
      <c r="AU11" s="255"/>
      <c r="AV11" s="255"/>
      <c r="AW11" s="255"/>
      <c r="AX11" s="255"/>
      <c r="AY11" s="261"/>
      <c r="AZ11" s="258"/>
      <c r="BA11" s="243"/>
      <c r="BB11" s="154"/>
      <c r="BC11" s="154"/>
      <c r="BD11" s="142"/>
      <c r="BE11" s="155"/>
      <c r="BF11" s="155"/>
      <c r="BG11" s="154"/>
      <c r="BH11" s="154"/>
      <c r="BI11" s="154"/>
      <c r="BJ11" s="157"/>
      <c r="BK11" s="157"/>
      <c r="BL11" s="157"/>
      <c r="BM11" s="157"/>
      <c r="BN11" s="157"/>
      <c r="BO11" s="157"/>
      <c r="BP11" s="157"/>
      <c r="BQ11" s="157"/>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row>
    <row r="12" spans="1:130" ht="17.25" hidden="1" customHeight="1" x14ac:dyDescent="0.25">
      <c r="A12" s="249"/>
      <c r="B12" s="252"/>
      <c r="C12" s="252"/>
      <c r="D12" s="252"/>
      <c r="E12" s="252"/>
      <c r="F12" s="252"/>
      <c r="G12" s="252"/>
      <c r="H12" s="252"/>
      <c r="I12" s="249"/>
      <c r="J12" s="246"/>
      <c r="K12" s="243"/>
      <c r="L12" s="243"/>
      <c r="M12" s="240"/>
      <c r="N12" s="240"/>
      <c r="O12" s="240"/>
      <c r="P12" s="264"/>
      <c r="Q12" s="141"/>
      <c r="R12" s="148"/>
      <c r="S12" s="141"/>
      <c r="T12" s="215"/>
      <c r="U12" s="151">
        <f>+IF(T12='Tabla Valoración controles'!$D$4,'Tabla Valoración controles'!$F$4,IF(T12='Tabla Valoración controles'!$D$5,'Tabla Valoración controles'!$F$5,IF(T12=FORMULAS!$A$10,0,'Tabla Valoración controles'!$F$6)))</f>
        <v>0.1</v>
      </c>
      <c r="V12" s="215" t="s">
        <v>127</v>
      </c>
      <c r="W12" s="151">
        <f>+IF(V12='Tabla Valoración controles'!$D$7,'Tabla Valoración controles'!$F$7,IF(V12=FORMULAS!$A$10,0,'Tabla Valoración controles'!$F$8))</f>
        <v>0.15</v>
      </c>
      <c r="X12" s="215"/>
      <c r="Y12" s="151">
        <f>+IF(X12='Tabla Valoración controles'!$D$9,'Tabla Valoración controles'!$F$9,'Tabla Valoración controles'!$F$10)</f>
        <v>0</v>
      </c>
      <c r="Z12" s="215" t="s">
        <v>129</v>
      </c>
      <c r="AA12" s="151">
        <f>+IF(Z12='Tabla Valoración controles'!$D$11,'Tabla Valoración controles'!$F$11,'Tabla Valoración controles'!$F$12)</f>
        <v>0</v>
      </c>
      <c r="AB12" s="211" t="s">
        <v>130</v>
      </c>
      <c r="AC12" s="151">
        <f>+IF(AB12='Tabla Valoración controles'!$D$13,'Tabla Valoración controles'!$F$13,'Tabla Valoración controles'!$F$14)</f>
        <v>0</v>
      </c>
      <c r="AD12" s="151">
        <f t="shared" si="0"/>
        <v>0.25</v>
      </c>
      <c r="AE12" s="215" t="s">
        <v>131</v>
      </c>
      <c r="AF12" s="142">
        <f>IF(AE12=CONTROLES!$C$50,CONTROLES!$D$50,CONTROLES!$D$51)</f>
        <v>15</v>
      </c>
      <c r="AG12" s="212" t="s">
        <v>132</v>
      </c>
      <c r="AH12" s="142">
        <f>IF(AG12=CONTROLES!$C$52,CONTROLES!$D$52,CONTROLES!$D$53)</f>
        <v>15</v>
      </c>
      <c r="AI12" s="212" t="s">
        <v>133</v>
      </c>
      <c r="AJ12" s="142">
        <f>IF('Riesgos gestión'!AI12=CONTROLES!$C$54,CONTROLES!$D$54,CONTROLES!$D$55)</f>
        <v>15</v>
      </c>
      <c r="AK12" s="212" t="s">
        <v>134</v>
      </c>
      <c r="AL12" s="142" t="str" cm="1">
        <f t="array" ref="AL12">_xlfn.IFS(AK12=CONTROLES!$C$56,"15",'Riesgos gestión'!AK12=CONTROLES!$C$57,"10",AK12=CONTROLES!$C$58,"0")</f>
        <v>15</v>
      </c>
      <c r="AM12" s="212"/>
      <c r="AN12" s="142">
        <f>IF(AM12=CONTROLES!$C$59,CONTROLES!$D$59,CONTROLES!$D$60)</f>
        <v>0</v>
      </c>
      <c r="AO12" s="212" t="s">
        <v>136</v>
      </c>
      <c r="AP12" s="142">
        <f>IF(AO12=CONTROLES!$C$61,CONTROLES!$D$61,CONTROLES!$D$62)</f>
        <v>15</v>
      </c>
      <c r="AQ12" s="212" t="s">
        <v>137</v>
      </c>
      <c r="AR12" s="142" t="str" cm="1">
        <f t="array" ref="AR12">_xlfn.IFS(AQ12=CONTROLES!$C$63,"15",'Riesgos gestión'!AQ12=CONTROLES!$C$64,"10",AQ12=CONTROLES!$C$65,"0")</f>
        <v>15</v>
      </c>
      <c r="AS12" s="218">
        <f t="shared" si="1"/>
        <v>90</v>
      </c>
      <c r="AT12" s="219" t="str">
        <f t="shared" si="2"/>
        <v>Moderado</v>
      </c>
      <c r="AU12" s="255"/>
      <c r="AV12" s="255"/>
      <c r="AW12" s="255"/>
      <c r="AX12" s="255"/>
      <c r="AY12" s="261"/>
      <c r="AZ12" s="258"/>
      <c r="BA12" s="243"/>
      <c r="BB12" s="154"/>
      <c r="BC12" s="154"/>
      <c r="BD12" s="142"/>
      <c r="BE12" s="155"/>
      <c r="BF12" s="155"/>
      <c r="BG12" s="154"/>
      <c r="BH12" s="154"/>
      <c r="BI12" s="154"/>
      <c r="BJ12" s="157"/>
      <c r="BK12" s="157"/>
      <c r="BL12" s="157"/>
      <c r="BM12" s="157"/>
      <c r="BN12" s="157"/>
      <c r="BO12" s="157"/>
      <c r="BP12" s="157"/>
      <c r="BQ12" s="157"/>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row>
    <row r="13" spans="1:130" ht="17.25" hidden="1" customHeight="1" x14ac:dyDescent="0.25">
      <c r="A13" s="249"/>
      <c r="B13" s="252"/>
      <c r="C13" s="252"/>
      <c r="D13" s="252"/>
      <c r="E13" s="252"/>
      <c r="F13" s="252"/>
      <c r="G13" s="252"/>
      <c r="H13" s="252"/>
      <c r="I13" s="249"/>
      <c r="J13" s="246"/>
      <c r="K13" s="243"/>
      <c r="L13" s="243"/>
      <c r="M13" s="240"/>
      <c r="N13" s="240"/>
      <c r="O13" s="240"/>
      <c r="P13" s="264"/>
      <c r="Q13" s="141"/>
      <c r="R13" s="148"/>
      <c r="S13" s="141"/>
      <c r="T13" s="215"/>
      <c r="U13" s="151">
        <f>+IF(T13='Tabla Valoración controles'!$D$4,'Tabla Valoración controles'!$F$4,IF(T13='Tabla Valoración controles'!$D$5,'Tabla Valoración controles'!$F$5,IF(T13=FORMULAS!$A$10,0,'Tabla Valoración controles'!$F$6)))</f>
        <v>0.1</v>
      </c>
      <c r="V13" s="215" t="s">
        <v>127</v>
      </c>
      <c r="W13" s="151">
        <f>+IF(V13='Tabla Valoración controles'!$D$7,'Tabla Valoración controles'!$F$7,IF(V13=FORMULAS!$A$10,0,'Tabla Valoración controles'!$F$8))</f>
        <v>0.15</v>
      </c>
      <c r="X13" s="215"/>
      <c r="Y13" s="151">
        <f>+IF(X13='Tabla Valoración controles'!$D$9,'Tabla Valoración controles'!$F$9,'Tabla Valoración controles'!$F$10)</f>
        <v>0</v>
      </c>
      <c r="Z13" s="215" t="s">
        <v>129</v>
      </c>
      <c r="AA13" s="151">
        <f>+IF(Z13='Tabla Valoración controles'!$D$11,'Tabla Valoración controles'!$F$11,'Tabla Valoración controles'!$F$12)</f>
        <v>0</v>
      </c>
      <c r="AB13" s="211" t="s">
        <v>130</v>
      </c>
      <c r="AC13" s="151">
        <f>+IF(AB13='Tabla Valoración controles'!$D$13,'Tabla Valoración controles'!$F$13,'Tabla Valoración controles'!$F$14)</f>
        <v>0</v>
      </c>
      <c r="AD13" s="151">
        <f t="shared" si="0"/>
        <v>0.25</v>
      </c>
      <c r="AE13" s="215" t="s">
        <v>131</v>
      </c>
      <c r="AF13" s="142">
        <f>IF(AE13=CONTROLES!$C$50,CONTROLES!$D$50,CONTROLES!$D$51)</f>
        <v>15</v>
      </c>
      <c r="AG13" s="212" t="s">
        <v>132</v>
      </c>
      <c r="AH13" s="142">
        <f>IF(AG13=CONTROLES!$C$52,CONTROLES!$D$52,CONTROLES!$D$53)</f>
        <v>15</v>
      </c>
      <c r="AI13" s="212" t="s">
        <v>133</v>
      </c>
      <c r="AJ13" s="142">
        <f>IF('Riesgos gestión'!AI13=CONTROLES!$C$54,CONTROLES!$D$54,CONTROLES!$D$55)</f>
        <v>15</v>
      </c>
      <c r="AK13" s="212" t="s">
        <v>134</v>
      </c>
      <c r="AL13" s="142" t="str" cm="1">
        <f t="array" ref="AL13">_xlfn.IFS(AK13=CONTROLES!$C$56,"15",'Riesgos gestión'!AK13=CONTROLES!$C$57,"10",AK13=CONTROLES!$C$58,"0")</f>
        <v>15</v>
      </c>
      <c r="AM13" s="212"/>
      <c r="AN13" s="142">
        <f>IF(AM13=CONTROLES!$C$59,CONTROLES!$D$59,CONTROLES!$D$60)</f>
        <v>0</v>
      </c>
      <c r="AO13" s="212" t="s">
        <v>136</v>
      </c>
      <c r="AP13" s="142">
        <f>IF(AO13=CONTROLES!$C$61,CONTROLES!$D$61,CONTROLES!$D$62)</f>
        <v>15</v>
      </c>
      <c r="AQ13" s="212" t="s">
        <v>137</v>
      </c>
      <c r="AR13" s="142" t="str" cm="1">
        <f t="array" ref="AR13">_xlfn.IFS(AQ13=CONTROLES!$C$63,"15",'Riesgos gestión'!AQ13=CONTROLES!$C$64,"10",AQ13=CONTROLES!$C$65,"0")</f>
        <v>15</v>
      </c>
      <c r="AS13" s="218">
        <f t="shared" si="1"/>
        <v>90</v>
      </c>
      <c r="AT13" s="219" t="str">
        <f t="shared" si="2"/>
        <v>Moderado</v>
      </c>
      <c r="AU13" s="255"/>
      <c r="AV13" s="255"/>
      <c r="AW13" s="255"/>
      <c r="AX13" s="255"/>
      <c r="AY13" s="261"/>
      <c r="AZ13" s="258"/>
      <c r="BA13" s="243"/>
      <c r="BB13" s="154"/>
      <c r="BC13" s="154"/>
      <c r="BD13" s="142"/>
      <c r="BE13" s="155"/>
      <c r="BF13" s="155"/>
      <c r="BG13" s="154"/>
      <c r="BH13" s="154"/>
      <c r="BI13" s="154"/>
      <c r="BJ13" s="157"/>
      <c r="BK13" s="157"/>
      <c r="BL13" s="157"/>
      <c r="BM13" s="157"/>
      <c r="BN13" s="157"/>
      <c r="BO13" s="157"/>
      <c r="BP13" s="157"/>
      <c r="BQ13" s="157"/>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row>
    <row r="14" spans="1:130" ht="17.25" hidden="1" customHeight="1" x14ac:dyDescent="0.25">
      <c r="A14" s="249"/>
      <c r="B14" s="252"/>
      <c r="C14" s="252"/>
      <c r="D14" s="252"/>
      <c r="E14" s="252"/>
      <c r="F14" s="252"/>
      <c r="G14" s="252"/>
      <c r="H14" s="252"/>
      <c r="I14" s="249"/>
      <c r="J14" s="246"/>
      <c r="K14" s="243"/>
      <c r="L14" s="243"/>
      <c r="M14" s="240"/>
      <c r="N14" s="240"/>
      <c r="O14" s="240"/>
      <c r="P14" s="264"/>
      <c r="Q14" s="141"/>
      <c r="R14" s="148"/>
      <c r="S14" s="141"/>
      <c r="T14" s="215"/>
      <c r="U14" s="151">
        <f>+IF(T14='Tabla Valoración controles'!$D$4,'Tabla Valoración controles'!$F$4,IF(T14='Tabla Valoración controles'!$D$5,'Tabla Valoración controles'!$F$5,IF(T14=FORMULAS!$A$10,0,'Tabla Valoración controles'!$F$6)))</f>
        <v>0.1</v>
      </c>
      <c r="V14" s="215" t="s">
        <v>127</v>
      </c>
      <c r="W14" s="151">
        <f>+IF(V14='Tabla Valoración controles'!$D$7,'Tabla Valoración controles'!$F$7,IF(V14=FORMULAS!$A$10,0,'Tabla Valoración controles'!$F$8))</f>
        <v>0.15</v>
      </c>
      <c r="X14" s="215"/>
      <c r="Y14" s="151">
        <f>+IF(X14='Tabla Valoración controles'!$D$9,'Tabla Valoración controles'!$F$9,'Tabla Valoración controles'!$F$10)</f>
        <v>0</v>
      </c>
      <c r="Z14" s="215" t="s">
        <v>129</v>
      </c>
      <c r="AA14" s="151">
        <f>+IF(Z14='Tabla Valoración controles'!$D$11,'Tabla Valoración controles'!$F$11,'Tabla Valoración controles'!$F$12)</f>
        <v>0</v>
      </c>
      <c r="AB14" s="211" t="s">
        <v>130</v>
      </c>
      <c r="AC14" s="151">
        <f>+IF(AB14='Tabla Valoración controles'!$D$13,'Tabla Valoración controles'!$F$13,'Tabla Valoración controles'!$F$14)</f>
        <v>0</v>
      </c>
      <c r="AD14" s="151">
        <f t="shared" si="0"/>
        <v>0.25</v>
      </c>
      <c r="AE14" s="215" t="s">
        <v>131</v>
      </c>
      <c r="AF14" s="142">
        <f>IF(AE14=CONTROLES!$C$50,CONTROLES!$D$50,CONTROLES!$D$51)</f>
        <v>15</v>
      </c>
      <c r="AG14" s="212" t="s">
        <v>132</v>
      </c>
      <c r="AH14" s="142">
        <f>IF(AG14=CONTROLES!$C$52,CONTROLES!$D$52,CONTROLES!$D$53)</f>
        <v>15</v>
      </c>
      <c r="AI14" s="212" t="s">
        <v>133</v>
      </c>
      <c r="AJ14" s="142">
        <f>IF('Riesgos gestión'!AI14=CONTROLES!$C$54,CONTROLES!$D$54,CONTROLES!$D$55)</f>
        <v>15</v>
      </c>
      <c r="AK14" s="212" t="s">
        <v>134</v>
      </c>
      <c r="AL14" s="142" t="str" cm="1">
        <f t="array" ref="AL14">_xlfn.IFS(AK14=CONTROLES!$C$56,"15",'Riesgos gestión'!AK14=CONTROLES!$C$57,"10",AK14=CONTROLES!$C$58,"0")</f>
        <v>15</v>
      </c>
      <c r="AM14" s="212"/>
      <c r="AN14" s="142">
        <f>IF(AM14=CONTROLES!$C$59,CONTROLES!$D$59,CONTROLES!$D$60)</f>
        <v>0</v>
      </c>
      <c r="AO14" s="212" t="s">
        <v>136</v>
      </c>
      <c r="AP14" s="142">
        <f>IF(AO14=CONTROLES!$C$61,CONTROLES!$D$61,CONTROLES!$D$62)</f>
        <v>15</v>
      </c>
      <c r="AQ14" s="212" t="s">
        <v>137</v>
      </c>
      <c r="AR14" s="142" t="str" cm="1">
        <f t="array" ref="AR14">_xlfn.IFS(AQ14=CONTROLES!$C$63,"15",'Riesgos gestión'!AQ14=CONTROLES!$C$64,"10",AQ14=CONTROLES!$C$65,"0")</f>
        <v>15</v>
      </c>
      <c r="AS14" s="218">
        <f t="shared" si="1"/>
        <v>90</v>
      </c>
      <c r="AT14" s="219" t="str">
        <f t="shared" si="2"/>
        <v>Moderado</v>
      </c>
      <c r="AU14" s="255"/>
      <c r="AV14" s="255"/>
      <c r="AW14" s="255"/>
      <c r="AX14" s="255"/>
      <c r="AY14" s="261"/>
      <c r="AZ14" s="258"/>
      <c r="BA14" s="243"/>
      <c r="BB14" s="154"/>
      <c r="BC14" s="154"/>
      <c r="BD14" s="142"/>
      <c r="BE14" s="155"/>
      <c r="BF14" s="155"/>
      <c r="BG14" s="154"/>
      <c r="BH14" s="154"/>
      <c r="BI14" s="154"/>
      <c r="BJ14" s="157"/>
      <c r="BK14" s="157"/>
      <c r="BL14" s="157"/>
      <c r="BM14" s="157"/>
      <c r="BN14" s="157"/>
      <c r="BO14" s="157"/>
      <c r="BP14" s="157"/>
      <c r="BQ14" s="157"/>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row>
    <row r="15" spans="1:130" ht="17.25" hidden="1" customHeight="1" x14ac:dyDescent="0.25">
      <c r="A15" s="250"/>
      <c r="B15" s="253"/>
      <c r="C15" s="253"/>
      <c r="D15" s="253"/>
      <c r="E15" s="253"/>
      <c r="F15" s="253"/>
      <c r="G15" s="253"/>
      <c r="H15" s="253"/>
      <c r="I15" s="250"/>
      <c r="J15" s="247"/>
      <c r="K15" s="244"/>
      <c r="L15" s="244"/>
      <c r="M15" s="241"/>
      <c r="N15" s="241"/>
      <c r="O15" s="241"/>
      <c r="P15" s="265"/>
      <c r="Q15" s="141"/>
      <c r="R15" s="148"/>
      <c r="S15" s="141"/>
      <c r="T15" s="215"/>
      <c r="U15" s="151">
        <f>+IF(T15='Tabla Valoración controles'!$D$4,'Tabla Valoración controles'!$F$4,IF(T15='Tabla Valoración controles'!$D$5,'Tabla Valoración controles'!$F$5,IF(T15=FORMULAS!$A$10,0,'Tabla Valoración controles'!$F$6)))</f>
        <v>0.1</v>
      </c>
      <c r="V15" s="215" t="s">
        <v>127</v>
      </c>
      <c r="W15" s="151">
        <f>+IF(V15='Tabla Valoración controles'!$D$7,'Tabla Valoración controles'!$F$7,IF(V15=FORMULAS!$A$10,0,'Tabla Valoración controles'!$F$8))</f>
        <v>0.15</v>
      </c>
      <c r="X15" s="215"/>
      <c r="Y15" s="151">
        <f>+IF(X15='Tabla Valoración controles'!$D$9,'Tabla Valoración controles'!$F$9,'Tabla Valoración controles'!$F$10)</f>
        <v>0</v>
      </c>
      <c r="Z15" s="215" t="s">
        <v>129</v>
      </c>
      <c r="AA15" s="151">
        <f>+IF(Z15='Tabla Valoración controles'!$D$11,'Tabla Valoración controles'!$F$11,'Tabla Valoración controles'!$F$12)</f>
        <v>0</v>
      </c>
      <c r="AB15" s="211" t="s">
        <v>130</v>
      </c>
      <c r="AC15" s="151">
        <f>+IF(AB15='Tabla Valoración controles'!$D$13,'Tabla Valoración controles'!$F$13,'Tabla Valoración controles'!$F$14)</f>
        <v>0</v>
      </c>
      <c r="AD15" s="151">
        <f t="shared" si="0"/>
        <v>0.25</v>
      </c>
      <c r="AE15" s="215" t="s">
        <v>131</v>
      </c>
      <c r="AF15" s="142">
        <f>IF(AE15=CONTROLES!$C$50,CONTROLES!$D$50,CONTROLES!$D$51)</f>
        <v>15</v>
      </c>
      <c r="AG15" s="212" t="s">
        <v>132</v>
      </c>
      <c r="AH15" s="142">
        <f>IF(AG15=CONTROLES!$C$52,CONTROLES!$D$52,CONTROLES!$D$53)</f>
        <v>15</v>
      </c>
      <c r="AI15" s="212" t="s">
        <v>133</v>
      </c>
      <c r="AJ15" s="142">
        <f>IF('Riesgos gestión'!AI15=CONTROLES!$C$54,CONTROLES!$D$54,CONTROLES!$D$55)</f>
        <v>15</v>
      </c>
      <c r="AK15" s="212" t="s">
        <v>134</v>
      </c>
      <c r="AL15" s="142" t="str" cm="1">
        <f t="array" ref="AL15">_xlfn.IFS(AK15=CONTROLES!$C$56,"15",'Riesgos gestión'!AK15=CONTROLES!$C$57,"10",AK15=CONTROLES!$C$58,"0")</f>
        <v>15</v>
      </c>
      <c r="AM15" s="212"/>
      <c r="AN15" s="142">
        <f>IF(AM15=CONTROLES!$C$59,CONTROLES!$D$59,CONTROLES!$D$60)</f>
        <v>0</v>
      </c>
      <c r="AO15" s="212" t="s">
        <v>136</v>
      </c>
      <c r="AP15" s="142">
        <f>IF(AO15=CONTROLES!$C$61,CONTROLES!$D$61,CONTROLES!$D$62)</f>
        <v>15</v>
      </c>
      <c r="AQ15" s="212" t="s">
        <v>137</v>
      </c>
      <c r="AR15" s="142" t="str" cm="1">
        <f t="array" ref="AR15">_xlfn.IFS(AQ15=CONTROLES!$C$63,"15",'Riesgos gestión'!AQ15=CONTROLES!$C$64,"10",AQ15=CONTROLES!$C$65,"0")</f>
        <v>15</v>
      </c>
      <c r="AS15" s="218">
        <f t="shared" si="1"/>
        <v>90</v>
      </c>
      <c r="AT15" s="219" t="str">
        <f t="shared" si="2"/>
        <v>Moderado</v>
      </c>
      <c r="AU15" s="256"/>
      <c r="AV15" s="256"/>
      <c r="AW15" s="256"/>
      <c r="AX15" s="256"/>
      <c r="AY15" s="262"/>
      <c r="AZ15" s="259"/>
      <c r="BA15" s="244"/>
      <c r="BB15" s="154"/>
      <c r="BC15" s="154"/>
      <c r="BD15" s="142"/>
      <c r="BE15" s="155"/>
      <c r="BF15" s="155"/>
      <c r="BG15" s="154"/>
      <c r="BH15" s="154"/>
      <c r="BI15" s="154"/>
      <c r="BJ15" s="157"/>
      <c r="BK15" s="157"/>
      <c r="BL15" s="157"/>
      <c r="BM15" s="157"/>
      <c r="BN15" s="157"/>
      <c r="BO15" s="157"/>
      <c r="BP15" s="157"/>
      <c r="BQ15" s="157"/>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row>
    <row r="16" spans="1:130" ht="117.6" customHeight="1" x14ac:dyDescent="0.25">
      <c r="A16" s="257">
        <v>2</v>
      </c>
      <c r="B16" s="251" t="s">
        <v>146</v>
      </c>
      <c r="C16" s="251" t="str">
        <f>VLOOKUP(B16,FORMULAS!$A$30:$C$52,2,0)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16" s="251" t="str">
        <f>VLOOKUP(B16,FORMULAS!$A$30:$C$52,3,0)</f>
        <v>Director de Mejoramiento de Vivienda</v>
      </c>
      <c r="E16" s="302" t="s">
        <v>121</v>
      </c>
      <c r="F16" s="251" t="s">
        <v>600</v>
      </c>
      <c r="G16" s="251" t="s">
        <v>147</v>
      </c>
      <c r="H16" s="251"/>
      <c r="I16" s="321">
        <v>1009</v>
      </c>
      <c r="J16" s="245" t="str">
        <f>VLOOKUP(K16,'Tabla probabilidad'!$D$3:$E$8,2,0)</f>
        <v>Alta</v>
      </c>
      <c r="K16" s="260">
        <v>0.8</v>
      </c>
      <c r="L16" s="242" t="s">
        <v>124</v>
      </c>
      <c r="M16" s="239" t="str">
        <f>VLOOKUP(L16,'Tabla Impacto'!$D$4:$F$8,3,0)</f>
        <v>Menor</v>
      </c>
      <c r="N16" s="239">
        <f>VLOOKUP(L16,'Tabla Impacto'!$D$3:$F$8,2,0)</f>
        <v>0.4</v>
      </c>
      <c r="O16" s="318" t="str">
        <f>CONCATENATE(M16,J16)</f>
        <v>MenorAlta</v>
      </c>
      <c r="P16" s="263" t="str">
        <f>VLOOKUP(O16,FORMULAS!$K$17:$L$42,2,0)</f>
        <v>Moderado</v>
      </c>
      <c r="Q16" s="141">
        <v>1</v>
      </c>
      <c r="R16" s="163" t="s">
        <v>148</v>
      </c>
      <c r="S16" s="141" t="s">
        <v>126</v>
      </c>
      <c r="T16" s="215" t="s">
        <v>126</v>
      </c>
      <c r="U16" s="151">
        <f>+IF(T16='Tabla Valoración controles'!$D$4,'Tabla Valoración controles'!$F$4,IF(T16='Tabla Valoración controles'!$D$5,'Tabla Valoración controles'!$F$5,IF(T16=FORMULAS!$A$10,0,'Tabla Valoración controles'!$F$6)))</f>
        <v>0.25</v>
      </c>
      <c r="V16" s="215" t="s">
        <v>127</v>
      </c>
      <c r="W16" s="151">
        <f>+IF(V16='Tabla Valoración controles'!$D$7,'Tabla Valoración controles'!$F$7,IF(V16=FORMULAS!$A$10,0,'Tabla Valoración controles'!$F$8))</f>
        <v>0.15</v>
      </c>
      <c r="X16" s="215" t="s">
        <v>149</v>
      </c>
      <c r="Y16" s="151">
        <f>+IF(X16='Tabla Valoración controles'!$D$9,'Tabla Valoración controles'!$F$9,'Tabla Valoración controles'!$F$10)</f>
        <v>0</v>
      </c>
      <c r="Z16" s="215" t="s">
        <v>129</v>
      </c>
      <c r="AA16" s="151">
        <f>+IF(Z16='Tabla Valoración controles'!$D$11,'Tabla Valoración controles'!$F$11,'Tabla Valoración controles'!$F$12)</f>
        <v>0</v>
      </c>
      <c r="AB16" s="215" t="s">
        <v>130</v>
      </c>
      <c r="AC16" s="151">
        <f>+IF(AB16='Tabla Valoración controles'!$D$13,'Tabla Valoración controles'!$F$13,'Tabla Valoración controles'!$F$14)</f>
        <v>0</v>
      </c>
      <c r="AD16" s="151">
        <f t="shared" si="0"/>
        <v>0.4</v>
      </c>
      <c r="AE16" s="215" t="s">
        <v>131</v>
      </c>
      <c r="AF16" s="142">
        <f>IF(AE16=CONTROLES!$C$50,CONTROLES!$D$50,CONTROLES!$D$51)</f>
        <v>15</v>
      </c>
      <c r="AG16" s="212" t="s">
        <v>132</v>
      </c>
      <c r="AH16" s="142">
        <f>IF(AG16=CONTROLES!$C$52,CONTROLES!$D$52,CONTROLES!$D$53)</f>
        <v>15</v>
      </c>
      <c r="AI16" s="212" t="s">
        <v>133</v>
      </c>
      <c r="AJ16" s="142">
        <f>IF('Riesgos gestión'!AI16=CONTROLES!$C$54,CONTROLES!$D$54,CONTROLES!$D$55)</f>
        <v>15</v>
      </c>
      <c r="AK16" s="212" t="s">
        <v>134</v>
      </c>
      <c r="AL16" s="142" t="str" cm="1">
        <f t="array" ref="AL16">_xlfn.IFS(AK16=CONTROLES!$C$56,"15",'Riesgos gestión'!AK16=CONTROLES!$C$57,"10",AK16=CONTROLES!$C$58,"0")</f>
        <v>15</v>
      </c>
      <c r="AM16" s="212" t="s">
        <v>135</v>
      </c>
      <c r="AN16" s="142">
        <f>IF(AM16=CONTROLES!$C$59,CONTROLES!$D$59,CONTROLES!$D$60)</f>
        <v>15</v>
      </c>
      <c r="AO16" s="212" t="s">
        <v>136</v>
      </c>
      <c r="AP16" s="142">
        <f>IF(AO16=CONTROLES!$C$61,CONTROLES!$D$61,CONTROLES!$D$62)</f>
        <v>15</v>
      </c>
      <c r="AQ16" s="212" t="s">
        <v>137</v>
      </c>
      <c r="AR16" s="142" t="str" cm="1">
        <f t="array" ref="AR16">_xlfn.IFS(AQ16=CONTROLES!$C$63,"10",'Riesgos gestión'!AQ16=CONTROLES!$C$64,"5",AQ16=CONTROLES!$C$65,"0")</f>
        <v>10</v>
      </c>
      <c r="AS16" s="218">
        <f>AF16+AH16+AJ16+AL16+AN16+AP16+AR16</f>
        <v>100</v>
      </c>
      <c r="AT16" s="219" t="str">
        <f t="shared" si="2"/>
        <v>Fuerte</v>
      </c>
      <c r="AU16" s="254">
        <v>0.4</v>
      </c>
      <c r="AV16" s="254" t="str">
        <f>+IF(AU16&lt;=[2]FORMULAS!$N$2,[2]FORMULAS!$O$2,IF(AU16&lt;=[2]FORMULAS!$N$3,[2]FORMULAS!$O$3,IF(AU16&lt;=[2]FORMULAS!$N$4,[2]FORMULAS!$O$4,IF(AU16&lt;=[2]FORMULAS!$N$5,[2]FORMULAS!$O$5,[2]FORMULAS!O12))))</f>
        <v>Baja</v>
      </c>
      <c r="AW16" s="254" t="str">
        <f>+IF(S16=[2]FORMULAS!$A$9,#REF!,'[2]208-PLA-Ft-78 Mapa Gestión'!N16:N21)</f>
        <v>Moderado</v>
      </c>
      <c r="AX16" s="254">
        <f>+IF(S16=[2]FORMULAS!B15,'[2]208-PLA-Ft-78 Mapa Gestión'!AG21,'[2]208-PLA-Ft-78 Mapa Gestión'!O16:O21)</f>
        <v>0.6</v>
      </c>
      <c r="AY16" s="260" t="str">
        <f>CONCATENATE(AW16,AV16)</f>
        <v>ModeradoBaja</v>
      </c>
      <c r="AZ16" s="257" t="str">
        <f>VLOOKUP(AY16,[2]FORMULAS!$K$17:$L$42,2,0)</f>
        <v>Moderado</v>
      </c>
      <c r="BA16" s="242" t="s">
        <v>138</v>
      </c>
      <c r="BB16" s="154" t="s">
        <v>151</v>
      </c>
      <c r="BC16" s="154" t="s">
        <v>140</v>
      </c>
      <c r="BD16" s="142" t="s">
        <v>152</v>
      </c>
      <c r="BE16" s="155">
        <v>45641</v>
      </c>
      <c r="BF16" s="155">
        <v>45473</v>
      </c>
      <c r="BG16" s="154" t="s">
        <v>153</v>
      </c>
      <c r="BH16" s="154" t="s">
        <v>154</v>
      </c>
      <c r="BI16" s="156" t="s">
        <v>539</v>
      </c>
      <c r="BJ16" s="157"/>
      <c r="BK16" s="157"/>
      <c r="BL16" s="157"/>
      <c r="BM16" s="157"/>
      <c r="BN16" s="157"/>
      <c r="BO16" s="157"/>
      <c r="BP16" s="157"/>
      <c r="BQ16" s="157"/>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402">
        <v>45667</v>
      </c>
      <c r="DN16" s="390" t="s">
        <v>757</v>
      </c>
      <c r="DO16" s="390" t="s">
        <v>758</v>
      </c>
      <c r="DP16" s="390" t="s">
        <v>758</v>
      </c>
      <c r="DQ16" s="390" t="s">
        <v>758</v>
      </c>
      <c r="DR16" s="390" t="s">
        <v>758</v>
      </c>
      <c r="DS16" s="390" t="s">
        <v>758</v>
      </c>
      <c r="DT16" s="390" t="s">
        <v>758</v>
      </c>
      <c r="DU16" s="158"/>
      <c r="DV16" s="158"/>
      <c r="DW16" s="158"/>
      <c r="DX16" s="158"/>
      <c r="DY16" s="158"/>
      <c r="DZ16" s="158"/>
    </row>
    <row r="17" spans="1:130" ht="17.25" customHeight="1" x14ac:dyDescent="0.25">
      <c r="A17" s="258"/>
      <c r="B17" s="252"/>
      <c r="C17" s="252"/>
      <c r="D17" s="252"/>
      <c r="E17" s="303"/>
      <c r="F17" s="252"/>
      <c r="G17" s="252"/>
      <c r="H17" s="252"/>
      <c r="I17" s="322"/>
      <c r="J17" s="246"/>
      <c r="K17" s="261"/>
      <c r="L17" s="243"/>
      <c r="M17" s="240"/>
      <c r="N17" s="240"/>
      <c r="O17" s="319"/>
      <c r="P17" s="264"/>
      <c r="Q17" s="141"/>
      <c r="R17" s="148"/>
      <c r="S17" s="141"/>
      <c r="T17" s="215"/>
      <c r="U17" s="151"/>
      <c r="V17" s="215"/>
      <c r="W17" s="151"/>
      <c r="X17" s="215"/>
      <c r="Y17" s="151"/>
      <c r="Z17" s="215"/>
      <c r="AA17" s="151"/>
      <c r="AB17" s="215"/>
      <c r="AC17" s="151"/>
      <c r="AD17" s="151"/>
      <c r="AE17" s="215"/>
      <c r="AF17" s="142"/>
      <c r="AG17" s="212"/>
      <c r="AH17" s="142"/>
      <c r="AI17" s="212"/>
      <c r="AJ17" s="142"/>
      <c r="AK17" s="212"/>
      <c r="AL17" s="142"/>
      <c r="AM17" s="212"/>
      <c r="AN17" s="142"/>
      <c r="AO17" s="212"/>
      <c r="AP17" s="142"/>
      <c r="AQ17" s="212"/>
      <c r="AR17" s="142"/>
      <c r="AS17" s="218"/>
      <c r="AT17" s="219"/>
      <c r="AU17" s="255"/>
      <c r="AV17" s="255"/>
      <c r="AW17" s="255"/>
      <c r="AX17" s="255"/>
      <c r="AY17" s="261"/>
      <c r="AZ17" s="258"/>
      <c r="BA17" s="243"/>
      <c r="BB17" s="148"/>
      <c r="BC17" s="148"/>
      <c r="BD17" s="148"/>
      <c r="BE17" s="164"/>
      <c r="BF17" s="164"/>
      <c r="BG17" s="148"/>
      <c r="BH17" s="148"/>
      <c r="BI17" s="148"/>
      <c r="BJ17" s="157"/>
      <c r="BK17" s="157"/>
      <c r="BL17" s="157"/>
      <c r="BM17" s="157"/>
      <c r="BN17" s="157"/>
      <c r="BO17" s="157"/>
      <c r="BP17" s="157"/>
      <c r="BQ17" s="157"/>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row>
    <row r="18" spans="1:130" ht="17.25" hidden="1" customHeight="1" x14ac:dyDescent="0.25">
      <c r="A18" s="258"/>
      <c r="B18" s="252"/>
      <c r="C18" s="252"/>
      <c r="D18" s="252"/>
      <c r="E18" s="303"/>
      <c r="F18" s="252"/>
      <c r="G18" s="252"/>
      <c r="H18" s="252"/>
      <c r="I18" s="322"/>
      <c r="J18" s="246"/>
      <c r="K18" s="261"/>
      <c r="L18" s="243"/>
      <c r="M18" s="240"/>
      <c r="N18" s="240"/>
      <c r="O18" s="319"/>
      <c r="P18" s="264"/>
      <c r="Q18" s="141"/>
      <c r="R18" s="148"/>
      <c r="S18" s="141"/>
      <c r="T18" s="215"/>
      <c r="U18" s="151">
        <f>+IF(T18='Tabla Valoración controles'!$D$4,'Tabla Valoración controles'!$F$4,IF(T18='Tabla Valoración controles'!$D$5,'Tabla Valoración controles'!$F$5,IF(T18=FORMULAS!$A$10,0,'Tabla Valoración controles'!$F$6)))</f>
        <v>0.1</v>
      </c>
      <c r="V18" s="215" t="s">
        <v>127</v>
      </c>
      <c r="W18" s="151">
        <f>+IF(V18='Tabla Valoración controles'!$D$7,'Tabla Valoración controles'!$F$7,IF(V18=FORMULAS!$A$10,0,'Tabla Valoración controles'!$F$8))</f>
        <v>0.15</v>
      </c>
      <c r="X18" s="215"/>
      <c r="Y18" s="151">
        <f>+IF(X18='Tabla Valoración controles'!$D$9,'Tabla Valoración controles'!$F$9,'Tabla Valoración controles'!$F$10)</f>
        <v>0</v>
      </c>
      <c r="Z18" s="215" t="s">
        <v>129</v>
      </c>
      <c r="AA18" s="151">
        <f>+IF(Z18='Tabla Valoración controles'!$D$11,'Tabla Valoración controles'!$F$11,'Tabla Valoración controles'!$F$12)</f>
        <v>0</v>
      </c>
      <c r="AB18" s="215" t="s">
        <v>130</v>
      </c>
      <c r="AC18" s="151">
        <f>+IF(AB18='Tabla Valoración controles'!$D$13,'Tabla Valoración controles'!$F$13,'Tabla Valoración controles'!$F$14)</f>
        <v>0</v>
      </c>
      <c r="AD18" s="151">
        <f t="shared" ref="AD18:AD28" si="3">U18+W18+Y18</f>
        <v>0.25</v>
      </c>
      <c r="AE18" s="215" t="s">
        <v>131</v>
      </c>
      <c r="AF18" s="142">
        <f>IF(AE18=CONTROLES!$C$50,CONTROLES!$D$50,CONTROLES!$D$51)</f>
        <v>15</v>
      </c>
      <c r="AG18" s="212" t="s">
        <v>132</v>
      </c>
      <c r="AH18" s="142">
        <f>IF(AG18=CONTROLES!$C$52,CONTROLES!$D$52,CONTROLES!$D$53)</f>
        <v>15</v>
      </c>
      <c r="AI18" s="212" t="s">
        <v>133</v>
      </c>
      <c r="AJ18" s="142">
        <f>IF('Riesgos gestión'!AI18=CONTROLES!$C$54,CONTROLES!$D$54,CONTROLES!$D$55)</f>
        <v>15</v>
      </c>
      <c r="AK18" s="212"/>
      <c r="AL18" s="142" t="e" cm="1">
        <f t="array" ref="AL18">_xlfn.IFS(AK18=CONTROLES!$C$56,"15",'Riesgos gestión'!AK18=CONTROLES!$C$57,"10",AK18=CONTROLES!$C$58,"0")</f>
        <v>#N/A</v>
      </c>
      <c r="AM18" s="212"/>
      <c r="AN18" s="142">
        <f>IF(AM18=CONTROLES!$C$59,CONTROLES!$D$59,CONTROLES!$D$60)</f>
        <v>0</v>
      </c>
      <c r="AO18" s="212"/>
      <c r="AP18" s="142">
        <f>IF(AO18=CONTROLES!$C$61,CONTROLES!$D$61,CONTROLES!$D$62)</f>
        <v>0</v>
      </c>
      <c r="AQ18" s="212"/>
      <c r="AR18" s="142" t="e" cm="1">
        <f t="array" ref="AR18">_xlfn.IFS(AQ18=CONTROLES!$C$63,"10",'Riesgos gestión'!AQ18=CONTROLES!$C$64,"5",AQ18=CONTROLES!$C$65,"0")</f>
        <v>#N/A</v>
      </c>
      <c r="AS18" s="218" t="e">
        <f t="shared" ref="AS18:AS80" si="4">AF18+AH18+AJ18+AL18+AN18+AP18+AR18</f>
        <v>#N/A</v>
      </c>
      <c r="AT18" s="219" t="str">
        <f t="shared" si="2"/>
        <v/>
      </c>
      <c r="AU18" s="255"/>
      <c r="AV18" s="255"/>
      <c r="AW18" s="255"/>
      <c r="AX18" s="255"/>
      <c r="AY18" s="261"/>
      <c r="AZ18" s="258"/>
      <c r="BA18" s="243"/>
      <c r="BB18" s="148"/>
      <c r="BC18" s="148"/>
      <c r="BD18" s="148"/>
      <c r="BE18" s="164"/>
      <c r="BF18" s="164"/>
      <c r="BG18" s="148"/>
      <c r="BH18" s="148"/>
      <c r="BI18" s="148"/>
      <c r="BJ18" s="157"/>
      <c r="BK18" s="157"/>
      <c r="BL18" s="157"/>
      <c r="BM18" s="157"/>
      <c r="BN18" s="157"/>
      <c r="BO18" s="157"/>
      <c r="BP18" s="157"/>
      <c r="BQ18" s="157"/>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row>
    <row r="19" spans="1:130" ht="17.25" hidden="1" customHeight="1" x14ac:dyDescent="0.25">
      <c r="A19" s="258"/>
      <c r="B19" s="252"/>
      <c r="C19" s="252"/>
      <c r="D19" s="252"/>
      <c r="E19" s="303"/>
      <c r="F19" s="252"/>
      <c r="G19" s="252"/>
      <c r="H19" s="252"/>
      <c r="I19" s="322"/>
      <c r="J19" s="246"/>
      <c r="K19" s="261"/>
      <c r="L19" s="243"/>
      <c r="M19" s="240"/>
      <c r="N19" s="240"/>
      <c r="O19" s="319"/>
      <c r="P19" s="264"/>
      <c r="Q19" s="141"/>
      <c r="R19" s="148"/>
      <c r="S19" s="141"/>
      <c r="T19" s="215"/>
      <c r="U19" s="151">
        <f>+IF(T19='Tabla Valoración controles'!$D$4,'Tabla Valoración controles'!$F$4,IF(T19='Tabla Valoración controles'!$D$5,'Tabla Valoración controles'!$F$5,IF(T19=FORMULAS!$A$10,0,'Tabla Valoración controles'!$F$6)))</f>
        <v>0.1</v>
      </c>
      <c r="V19" s="215" t="s">
        <v>127</v>
      </c>
      <c r="W19" s="151">
        <f>+IF(V19='Tabla Valoración controles'!$D$7,'Tabla Valoración controles'!$F$7,IF(V19=FORMULAS!$A$10,0,'Tabla Valoración controles'!$F$8))</f>
        <v>0.15</v>
      </c>
      <c r="X19" s="215"/>
      <c r="Y19" s="151">
        <f>+IF(X19='Tabla Valoración controles'!$D$9,'Tabla Valoración controles'!$F$9,'Tabla Valoración controles'!$F$10)</f>
        <v>0</v>
      </c>
      <c r="Z19" s="215" t="s">
        <v>129</v>
      </c>
      <c r="AA19" s="151">
        <f>+IF(Z19='Tabla Valoración controles'!$D$11,'Tabla Valoración controles'!$F$11,'Tabla Valoración controles'!$F$12)</f>
        <v>0</v>
      </c>
      <c r="AB19" s="215" t="s">
        <v>130</v>
      </c>
      <c r="AC19" s="151">
        <f>+IF(AB19='Tabla Valoración controles'!$D$13,'Tabla Valoración controles'!$F$13,'Tabla Valoración controles'!$F$14)</f>
        <v>0</v>
      </c>
      <c r="AD19" s="151">
        <f t="shared" si="3"/>
        <v>0.25</v>
      </c>
      <c r="AE19" s="215" t="s">
        <v>131</v>
      </c>
      <c r="AF19" s="142">
        <f>IF(AE19=CONTROLES!$C$50,CONTROLES!$D$50,CONTROLES!$D$51)</f>
        <v>15</v>
      </c>
      <c r="AG19" s="212" t="s">
        <v>132</v>
      </c>
      <c r="AH19" s="142">
        <f>IF(AG19=CONTROLES!$C$52,CONTROLES!$D$52,CONTROLES!$D$53)</f>
        <v>15</v>
      </c>
      <c r="AI19" s="212" t="s">
        <v>133</v>
      </c>
      <c r="AJ19" s="142">
        <f>IF('Riesgos gestión'!AI19=CONTROLES!$C$54,CONTROLES!$D$54,CONTROLES!$D$55)</f>
        <v>15</v>
      </c>
      <c r="AK19" s="212"/>
      <c r="AL19" s="142" t="e" cm="1">
        <f t="array" ref="AL19">_xlfn.IFS(AK19=CONTROLES!$C$56,"15",'Riesgos gestión'!AK19=CONTROLES!$C$57,"10",AK19=CONTROLES!$C$58,"0")</f>
        <v>#N/A</v>
      </c>
      <c r="AM19" s="212"/>
      <c r="AN19" s="142">
        <f>IF(AM19=CONTROLES!$C$59,CONTROLES!$D$59,CONTROLES!$D$60)</f>
        <v>0</v>
      </c>
      <c r="AO19" s="212"/>
      <c r="AP19" s="142">
        <f>IF(AO19=CONTROLES!$C$61,CONTROLES!$D$61,CONTROLES!$D$62)</f>
        <v>0</v>
      </c>
      <c r="AQ19" s="212"/>
      <c r="AR19" s="142" t="e" cm="1">
        <f t="array" ref="AR19">_xlfn.IFS(AQ19=CONTROLES!$C$63,"10",'Riesgos gestión'!AQ19=CONTROLES!$C$64,"5",AQ19=CONTROLES!$C$65,"0")</f>
        <v>#N/A</v>
      </c>
      <c r="AS19" s="218" t="e">
        <f t="shared" si="4"/>
        <v>#N/A</v>
      </c>
      <c r="AT19" s="219" t="str">
        <f t="shared" si="2"/>
        <v/>
      </c>
      <c r="AU19" s="255"/>
      <c r="AV19" s="255"/>
      <c r="AW19" s="255"/>
      <c r="AX19" s="255"/>
      <c r="AY19" s="261"/>
      <c r="AZ19" s="258"/>
      <c r="BA19" s="243"/>
      <c r="BB19" s="148"/>
      <c r="BC19" s="148"/>
      <c r="BD19" s="148"/>
      <c r="BE19" s="164"/>
      <c r="BF19" s="164"/>
      <c r="BG19" s="148"/>
      <c r="BH19" s="148"/>
      <c r="BI19" s="148"/>
      <c r="BJ19" s="157"/>
      <c r="BK19" s="157"/>
      <c r="BL19" s="157"/>
      <c r="BM19" s="157"/>
      <c r="BN19" s="157"/>
      <c r="BO19" s="157"/>
      <c r="BP19" s="157"/>
      <c r="BQ19" s="157"/>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row>
    <row r="20" spans="1:130" ht="17.25" hidden="1" customHeight="1" x14ac:dyDescent="0.25">
      <c r="A20" s="258"/>
      <c r="B20" s="252"/>
      <c r="C20" s="252"/>
      <c r="D20" s="252"/>
      <c r="E20" s="303"/>
      <c r="F20" s="252"/>
      <c r="G20" s="252"/>
      <c r="H20" s="252"/>
      <c r="I20" s="322"/>
      <c r="J20" s="246"/>
      <c r="K20" s="261"/>
      <c r="L20" s="243"/>
      <c r="M20" s="240"/>
      <c r="N20" s="240"/>
      <c r="O20" s="319"/>
      <c r="P20" s="264"/>
      <c r="Q20" s="141"/>
      <c r="R20" s="148"/>
      <c r="S20" s="141"/>
      <c r="T20" s="215"/>
      <c r="U20" s="151">
        <f>+IF(T20='Tabla Valoración controles'!$D$4,'Tabla Valoración controles'!$F$4,IF(T20='Tabla Valoración controles'!$D$5,'Tabla Valoración controles'!$F$5,IF(T20=FORMULAS!$A$10,0,'Tabla Valoración controles'!$F$6)))</f>
        <v>0.1</v>
      </c>
      <c r="V20" s="215" t="s">
        <v>127</v>
      </c>
      <c r="W20" s="151">
        <f>+IF(V20='Tabla Valoración controles'!$D$7,'Tabla Valoración controles'!$F$7,IF(V20=FORMULAS!$A$10,0,'Tabla Valoración controles'!$F$8))</f>
        <v>0.15</v>
      </c>
      <c r="X20" s="215"/>
      <c r="Y20" s="151">
        <f>+IF(X20='Tabla Valoración controles'!$D$9,'Tabla Valoración controles'!$F$9,'Tabla Valoración controles'!$F$10)</f>
        <v>0</v>
      </c>
      <c r="Z20" s="215" t="s">
        <v>129</v>
      </c>
      <c r="AA20" s="151">
        <f>+IF(Z20='Tabla Valoración controles'!$D$11,'Tabla Valoración controles'!$F$11,'Tabla Valoración controles'!$F$12)</f>
        <v>0</v>
      </c>
      <c r="AB20" s="215" t="s">
        <v>130</v>
      </c>
      <c r="AC20" s="151">
        <f>+IF(AB20='Tabla Valoración controles'!$D$13,'Tabla Valoración controles'!$F$13,'Tabla Valoración controles'!$F$14)</f>
        <v>0</v>
      </c>
      <c r="AD20" s="151">
        <f t="shared" si="3"/>
        <v>0.25</v>
      </c>
      <c r="AE20" s="215" t="s">
        <v>131</v>
      </c>
      <c r="AF20" s="142">
        <f>IF(AE20=CONTROLES!$C$50,CONTROLES!$D$50,CONTROLES!$D$51)</f>
        <v>15</v>
      </c>
      <c r="AG20" s="212" t="s">
        <v>132</v>
      </c>
      <c r="AH20" s="142">
        <f>IF(AG20=CONTROLES!$C$52,CONTROLES!$D$52,CONTROLES!$D$53)</f>
        <v>15</v>
      </c>
      <c r="AI20" s="212" t="s">
        <v>133</v>
      </c>
      <c r="AJ20" s="142">
        <f>IF('Riesgos gestión'!AI20=CONTROLES!$C$54,CONTROLES!$D$54,CONTROLES!$D$55)</f>
        <v>15</v>
      </c>
      <c r="AK20" s="212"/>
      <c r="AL20" s="142" t="e" cm="1">
        <f t="array" ref="AL20">_xlfn.IFS(AK20=CONTROLES!$C$56,"15",'Riesgos gestión'!AK20=CONTROLES!$C$57,"10",AK20=CONTROLES!$C$58,"0")</f>
        <v>#N/A</v>
      </c>
      <c r="AM20" s="212"/>
      <c r="AN20" s="142">
        <f>IF(AM20=CONTROLES!$C$59,CONTROLES!$D$59,CONTROLES!$D$60)</f>
        <v>0</v>
      </c>
      <c r="AO20" s="212"/>
      <c r="AP20" s="142">
        <f>IF(AO20=CONTROLES!$C$61,CONTROLES!$D$61,CONTROLES!$D$62)</f>
        <v>0</v>
      </c>
      <c r="AQ20" s="212"/>
      <c r="AR20" s="142" t="e" cm="1">
        <f t="array" ref="AR20">_xlfn.IFS(AQ20=CONTROLES!$C$63,"10",'Riesgos gestión'!AQ20=CONTROLES!$C$64,"5",AQ20=CONTROLES!$C$65,"0")</f>
        <v>#N/A</v>
      </c>
      <c r="AS20" s="218" t="e">
        <f t="shared" si="4"/>
        <v>#N/A</v>
      </c>
      <c r="AT20" s="219" t="str">
        <f t="shared" si="2"/>
        <v/>
      </c>
      <c r="AU20" s="255"/>
      <c r="AV20" s="255"/>
      <c r="AW20" s="255"/>
      <c r="AX20" s="255"/>
      <c r="AY20" s="261"/>
      <c r="AZ20" s="258"/>
      <c r="BA20" s="243"/>
      <c r="BB20" s="148"/>
      <c r="BC20" s="148"/>
      <c r="BD20" s="148"/>
      <c r="BE20" s="164"/>
      <c r="BF20" s="164"/>
      <c r="BG20" s="148"/>
      <c r="BH20" s="148"/>
      <c r="BI20" s="148"/>
      <c r="BJ20" s="157"/>
      <c r="BK20" s="157"/>
      <c r="BL20" s="157"/>
      <c r="BM20" s="157"/>
      <c r="BN20" s="157"/>
      <c r="BO20" s="157"/>
      <c r="BP20" s="157"/>
      <c r="BQ20" s="157"/>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row>
    <row r="21" spans="1:130" ht="17.25" hidden="1" customHeight="1" x14ac:dyDescent="0.25">
      <c r="A21" s="259"/>
      <c r="B21" s="253"/>
      <c r="C21" s="253"/>
      <c r="D21" s="253"/>
      <c r="E21" s="304"/>
      <c r="F21" s="253"/>
      <c r="G21" s="253"/>
      <c r="H21" s="253"/>
      <c r="I21" s="323"/>
      <c r="J21" s="247"/>
      <c r="K21" s="262"/>
      <c r="L21" s="244"/>
      <c r="M21" s="241"/>
      <c r="N21" s="241"/>
      <c r="O21" s="320"/>
      <c r="P21" s="265"/>
      <c r="Q21" s="141"/>
      <c r="R21" s="148"/>
      <c r="S21" s="141"/>
      <c r="T21" s="215"/>
      <c r="U21" s="151">
        <f>+IF(T21='Tabla Valoración controles'!$D$4,'Tabla Valoración controles'!$F$4,IF(T21='Tabla Valoración controles'!$D$5,'Tabla Valoración controles'!$F$5,IF(T21=FORMULAS!$A$10,0,'Tabla Valoración controles'!$F$6)))</f>
        <v>0.1</v>
      </c>
      <c r="V21" s="215" t="s">
        <v>127</v>
      </c>
      <c r="W21" s="151">
        <f>+IF(V21='Tabla Valoración controles'!$D$7,'Tabla Valoración controles'!$F$7,IF(V21=FORMULAS!$A$10,0,'Tabla Valoración controles'!$F$8))</f>
        <v>0.15</v>
      </c>
      <c r="X21" s="215"/>
      <c r="Y21" s="151">
        <f>+IF(X21='Tabla Valoración controles'!$D$9,'Tabla Valoración controles'!$F$9,'Tabla Valoración controles'!$F$10)</f>
        <v>0</v>
      </c>
      <c r="Z21" s="215" t="s">
        <v>129</v>
      </c>
      <c r="AA21" s="151">
        <f>+IF(Z21='Tabla Valoración controles'!$D$11,'Tabla Valoración controles'!$F$11,'Tabla Valoración controles'!$F$12)</f>
        <v>0</v>
      </c>
      <c r="AB21" s="215" t="s">
        <v>130</v>
      </c>
      <c r="AC21" s="151">
        <f>+IF(AB21='Tabla Valoración controles'!$D$13,'Tabla Valoración controles'!$F$13,'Tabla Valoración controles'!$F$14)</f>
        <v>0</v>
      </c>
      <c r="AD21" s="151">
        <f t="shared" si="3"/>
        <v>0.25</v>
      </c>
      <c r="AE21" s="215" t="s">
        <v>131</v>
      </c>
      <c r="AF21" s="142">
        <f>IF(AE21=CONTROLES!$C$50,CONTROLES!$D$50,CONTROLES!$D$51)</f>
        <v>15</v>
      </c>
      <c r="AG21" s="212" t="s">
        <v>132</v>
      </c>
      <c r="AH21" s="142">
        <f>IF(AG21=CONTROLES!$C$52,CONTROLES!$D$52,CONTROLES!$D$53)</f>
        <v>15</v>
      </c>
      <c r="AI21" s="212" t="s">
        <v>133</v>
      </c>
      <c r="AJ21" s="142">
        <f>IF('Riesgos gestión'!AI21=CONTROLES!$C$54,CONTROLES!$D$54,CONTROLES!$D$55)</f>
        <v>15</v>
      </c>
      <c r="AK21" s="212"/>
      <c r="AL21" s="142" t="e" cm="1">
        <f t="array" ref="AL21">_xlfn.IFS(AK21=CONTROLES!$C$56,"15",'Riesgos gestión'!AK21=CONTROLES!$C$57,"10",AK21=CONTROLES!$C$58,"0")</f>
        <v>#N/A</v>
      </c>
      <c r="AM21" s="212"/>
      <c r="AN21" s="142">
        <f>IF(AM21=CONTROLES!$C$59,CONTROLES!$D$59,CONTROLES!$D$60)</f>
        <v>0</v>
      </c>
      <c r="AO21" s="212"/>
      <c r="AP21" s="142">
        <f>IF(AO21=CONTROLES!$C$61,CONTROLES!$D$61,CONTROLES!$D$62)</f>
        <v>0</v>
      </c>
      <c r="AQ21" s="212"/>
      <c r="AR21" s="142" t="e" cm="1">
        <f t="array" ref="AR21">_xlfn.IFS(AQ21=CONTROLES!$C$63,"10",'Riesgos gestión'!AQ21=CONTROLES!$C$64,"5",AQ21=CONTROLES!$C$65,"0")</f>
        <v>#N/A</v>
      </c>
      <c r="AS21" s="218" t="e">
        <f t="shared" si="4"/>
        <v>#N/A</v>
      </c>
      <c r="AT21" s="219" t="str">
        <f t="shared" si="2"/>
        <v/>
      </c>
      <c r="AU21" s="256"/>
      <c r="AV21" s="256"/>
      <c r="AW21" s="256"/>
      <c r="AX21" s="256"/>
      <c r="AY21" s="262"/>
      <c r="AZ21" s="259"/>
      <c r="BA21" s="244"/>
      <c r="BB21" s="148"/>
      <c r="BC21" s="148"/>
      <c r="BD21" s="148"/>
      <c r="BE21" s="164"/>
      <c r="BF21" s="164"/>
      <c r="BG21" s="148"/>
      <c r="BH21" s="148"/>
      <c r="BI21" s="148"/>
      <c r="BJ21" s="157"/>
      <c r="BK21" s="157"/>
      <c r="BL21" s="157"/>
      <c r="BM21" s="157"/>
      <c r="BN21" s="157"/>
      <c r="BO21" s="157"/>
      <c r="BP21" s="157"/>
      <c r="BQ21" s="157"/>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row>
    <row r="22" spans="1:130" ht="116.25" customHeight="1" x14ac:dyDescent="0.25">
      <c r="A22" s="308">
        <v>3</v>
      </c>
      <c r="B22" s="310" t="s">
        <v>146</v>
      </c>
      <c r="C22" s="310" t="str">
        <f>VLOOKUP(B22,FORMULAS!$A$30:$C$52,2,0)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22" s="310" t="str">
        <f>VLOOKUP(B22,FORMULAS!$A$30:$C$52,3,0)</f>
        <v>Director de Mejoramiento de Vivienda</v>
      </c>
      <c r="E22" s="310" t="s">
        <v>121</v>
      </c>
      <c r="F22" s="310" t="s">
        <v>601</v>
      </c>
      <c r="G22" s="310" t="s">
        <v>155</v>
      </c>
      <c r="H22" s="251"/>
      <c r="I22" s="312">
        <v>250</v>
      </c>
      <c r="J22" s="313" t="str">
        <f>VLOOKUP(K22,'Tabla probabilidad'!$D$3:$E$8,2,0)</f>
        <v>Media</v>
      </c>
      <c r="K22" s="314">
        <v>0.6</v>
      </c>
      <c r="L22" s="242" t="s">
        <v>124</v>
      </c>
      <c r="M22" s="305" t="str">
        <f>VLOOKUP(L22,'Tabla Impacto'!$D$3:$F$8,3,0)</f>
        <v>Menor</v>
      </c>
      <c r="N22" s="305">
        <f>VLOOKUP(L22,'Tabla Impacto'!$D$3:$F$8,2,0)</f>
        <v>0.4</v>
      </c>
      <c r="O22" s="305" t="str">
        <f>CONCATENATE(M22,J22)</f>
        <v>MenorMedia</v>
      </c>
      <c r="P22" s="307" t="str">
        <f>VLOOKUP(O22,FORMULAS!$K$17:$L$42,2,0)</f>
        <v>Moderado</v>
      </c>
      <c r="Q22" s="141">
        <v>1</v>
      </c>
      <c r="R22" s="163" t="s">
        <v>157</v>
      </c>
      <c r="S22" s="141" t="s">
        <v>126</v>
      </c>
      <c r="T22" s="215" t="s">
        <v>126</v>
      </c>
      <c r="U22" s="151">
        <f>+IF(T22='Tabla Valoración controles'!$D$4,'Tabla Valoración controles'!$F$4,IF(T22='Tabla Valoración controles'!$D$5,'Tabla Valoración controles'!$F$5,IF(T22=FORMULAS!$A$10,0,'Tabla Valoración controles'!$F$6)))</f>
        <v>0.25</v>
      </c>
      <c r="V22" s="215" t="s">
        <v>127</v>
      </c>
      <c r="W22" s="151">
        <f>+IF(V22='Tabla Valoración controles'!$D$7,'Tabla Valoración controles'!$F$7,IF(V22=FORMULAS!$A$10,0,'Tabla Valoración controles'!$F$8))</f>
        <v>0.15</v>
      </c>
      <c r="X22" s="215" t="s">
        <v>149</v>
      </c>
      <c r="Y22" s="151">
        <f>+IF(X22='Tabla Valoración controles'!$D$9,'Tabla Valoración controles'!$F$9,'Tabla Valoración controles'!$F$10)</f>
        <v>0</v>
      </c>
      <c r="Z22" s="215" t="s">
        <v>129</v>
      </c>
      <c r="AA22" s="151">
        <f>+IF(Z22='Tabla Valoración controles'!$D$11,'Tabla Valoración controles'!$F$11,'Tabla Valoración controles'!$F$12)</f>
        <v>0</v>
      </c>
      <c r="AB22" s="215" t="s">
        <v>130</v>
      </c>
      <c r="AC22" s="151">
        <f>+IF(AB22='Tabla Valoración controles'!$D$13,'Tabla Valoración controles'!$F$13,'Tabla Valoración controles'!$F$14)</f>
        <v>0</v>
      </c>
      <c r="AD22" s="151">
        <f t="shared" si="3"/>
        <v>0.4</v>
      </c>
      <c r="AE22" s="215" t="s">
        <v>131</v>
      </c>
      <c r="AF22" s="142">
        <f>IF(AE22=CONTROLES!$C$50,CONTROLES!$D$50,CONTROLES!$D$51)</f>
        <v>15</v>
      </c>
      <c r="AG22" s="212" t="s">
        <v>132</v>
      </c>
      <c r="AH22" s="142">
        <f>IF(AG22=CONTROLES!$C$52,CONTROLES!$D$52,CONTROLES!$D$53)</f>
        <v>15</v>
      </c>
      <c r="AI22" s="212" t="s">
        <v>133</v>
      </c>
      <c r="AJ22" s="142">
        <f>IF('Riesgos gestión'!AI22=CONTROLES!$C$54,CONTROLES!$D$54,CONTROLES!$D$55)</f>
        <v>15</v>
      </c>
      <c r="AK22" s="212" t="s">
        <v>134</v>
      </c>
      <c r="AL22" s="142" t="str" cm="1">
        <f t="array" ref="AL22">_xlfn.IFS(AK22=CONTROLES!$C$56,"15",'Riesgos gestión'!AK22=CONTROLES!$C$57,"10",AK22=CONTROLES!$C$58,"0")</f>
        <v>15</v>
      </c>
      <c r="AM22" s="212" t="s">
        <v>135</v>
      </c>
      <c r="AN22" s="142">
        <f>IF(AM22=CONTROLES!$C$59,CONTROLES!$D$59,CONTROLES!$D$60)</f>
        <v>15</v>
      </c>
      <c r="AO22" s="212" t="s">
        <v>136</v>
      </c>
      <c r="AP22" s="142">
        <f>IF(AO22=CONTROLES!$C$61,CONTROLES!$D$61,CONTROLES!$D$62)</f>
        <v>15</v>
      </c>
      <c r="AQ22" s="212" t="s">
        <v>137</v>
      </c>
      <c r="AR22" s="142" t="str" cm="1">
        <f t="array" ref="AR22">_xlfn.IFS(AQ22=CONTROLES!$C$63,"10",'Riesgos gestión'!AQ22=CONTROLES!$C$64,"5",AQ22=CONTROLES!$C$65,"0")</f>
        <v>10</v>
      </c>
      <c r="AS22" s="218">
        <f t="shared" si="4"/>
        <v>100</v>
      </c>
      <c r="AT22" s="219" t="str">
        <f t="shared" si="2"/>
        <v>Fuerte</v>
      </c>
      <c r="AU22" s="254">
        <v>0.4</v>
      </c>
      <c r="AV22" s="315" t="str">
        <f>+IF(AU22&lt;=[2]FORMULAS!$N$2,[2]FORMULAS!$O$2,IF(AU22&lt;=[2]FORMULAS!$N$3,[2]FORMULAS!$O$3,IF(AU22&lt;=[2]FORMULAS!$N$4,[2]FORMULAS!$O$4,IF(AU22&lt;=[2]FORMULAS!$N$5,[2]FORMULAS!$O$5,[2]FORMULAS!O18))))</f>
        <v>Baja</v>
      </c>
      <c r="AW22" s="315" t="str">
        <f>+IF(S22=[2]FORMULAS!$A$9,#REF!,'[2]208-PLA-Ft-78 Mapa Gestión'!N22:N27)</f>
        <v>Moderado</v>
      </c>
      <c r="AX22" s="315">
        <f>+IF(S22=[2]FORMULAS!B21,'[2]208-PLA-Ft-78 Mapa Gestión'!AG27,'[2]208-PLA-Ft-78 Mapa Gestión'!O22:O27)</f>
        <v>0.6</v>
      </c>
      <c r="AY22" s="316" t="str">
        <f>CONCATENATE(AW22,AV22)</f>
        <v>ModeradoBaja</v>
      </c>
      <c r="AZ22" s="317" t="str">
        <f>VLOOKUP(AY22,[2]FORMULAS!$K$17:$L$42,2,0)</f>
        <v>Moderado</v>
      </c>
      <c r="BA22" s="314" t="s">
        <v>138</v>
      </c>
      <c r="BB22" s="154" t="s">
        <v>158</v>
      </c>
      <c r="BC22" s="154" t="s">
        <v>140</v>
      </c>
      <c r="BD22" s="142" t="s">
        <v>152</v>
      </c>
      <c r="BE22" s="155">
        <v>45323</v>
      </c>
      <c r="BF22" s="155">
        <v>45656</v>
      </c>
      <c r="BG22" s="154" t="s">
        <v>159</v>
      </c>
      <c r="BH22" s="154" t="s">
        <v>160</v>
      </c>
      <c r="BI22" s="156" t="s">
        <v>539</v>
      </c>
      <c r="BJ22" s="157"/>
      <c r="BK22" s="157"/>
      <c r="BL22" s="157"/>
      <c r="BM22" s="157"/>
      <c r="BN22" s="157"/>
      <c r="BO22" s="157"/>
      <c r="BP22" s="157"/>
      <c r="BQ22" s="157"/>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402">
        <v>45667</v>
      </c>
      <c r="DN22" s="390" t="s">
        <v>757</v>
      </c>
      <c r="DO22" s="390" t="s">
        <v>758</v>
      </c>
      <c r="DP22" s="390" t="s">
        <v>758</v>
      </c>
      <c r="DQ22" s="390" t="s">
        <v>758</v>
      </c>
      <c r="DR22" s="390" t="s">
        <v>758</v>
      </c>
      <c r="DS22" s="390" t="s">
        <v>758</v>
      </c>
      <c r="DT22" s="390" t="s">
        <v>758</v>
      </c>
      <c r="DU22" s="158"/>
      <c r="DV22" s="158"/>
      <c r="DW22" s="158"/>
      <c r="DX22" s="158"/>
      <c r="DY22" s="158"/>
      <c r="DZ22" s="158"/>
    </row>
    <row r="23" spans="1:130" ht="23.25" hidden="1" customHeight="1" x14ac:dyDescent="0.25">
      <c r="A23" s="309"/>
      <c r="B23" s="311"/>
      <c r="C23" s="306"/>
      <c r="D23" s="306"/>
      <c r="E23" s="306"/>
      <c r="F23" s="306"/>
      <c r="G23" s="306"/>
      <c r="H23" s="252"/>
      <c r="I23" s="306"/>
      <c r="J23" s="306"/>
      <c r="K23" s="306"/>
      <c r="L23" s="243"/>
      <c r="M23" s="306"/>
      <c r="N23" s="306"/>
      <c r="O23" s="306"/>
      <c r="P23" s="306"/>
      <c r="Q23" s="141"/>
      <c r="R23" s="148"/>
      <c r="S23" s="141" t="s">
        <v>145</v>
      </c>
      <c r="T23" s="215" t="s">
        <v>145</v>
      </c>
      <c r="U23" s="151">
        <f>+IF(T23='Tabla Valoración controles'!$D$4,'Tabla Valoración controles'!$F$4,IF(T23='Tabla Valoración controles'!$D$5,'Tabla Valoración controles'!$F$5,IF(T23=FORMULAS!$A$10,0,'Tabla Valoración controles'!$F$6)))</f>
        <v>0</v>
      </c>
      <c r="V23" s="215" t="s">
        <v>127</v>
      </c>
      <c r="W23" s="151">
        <f>+IF(V23='Tabla Valoración controles'!$D$7,'Tabla Valoración controles'!$F$7,IF(V23=FORMULAS!$A$10,0,'Tabla Valoración controles'!$F$8))</f>
        <v>0.15</v>
      </c>
      <c r="X23" s="215"/>
      <c r="Y23" s="151">
        <f>+IF(X23='Tabla Valoración controles'!$D$9,'Tabla Valoración controles'!$F$9,'Tabla Valoración controles'!$F$10)</f>
        <v>0</v>
      </c>
      <c r="Z23" s="215" t="s">
        <v>129</v>
      </c>
      <c r="AA23" s="151">
        <f>+IF(Z23='Tabla Valoración controles'!$D$11,'Tabla Valoración controles'!$F$11,'Tabla Valoración controles'!$F$12)</f>
        <v>0</v>
      </c>
      <c r="AB23" s="215" t="s">
        <v>130</v>
      </c>
      <c r="AC23" s="151">
        <f>+IF(AB23='Tabla Valoración controles'!$D$13,'Tabla Valoración controles'!$F$13,'Tabla Valoración controles'!$F$14)</f>
        <v>0</v>
      </c>
      <c r="AD23" s="151">
        <f t="shared" si="3"/>
        <v>0.15</v>
      </c>
      <c r="AE23" s="215" t="s">
        <v>131</v>
      </c>
      <c r="AF23" s="142">
        <f>IF(AE23=CONTROLES!$C$50,CONTROLES!$D$50,CONTROLES!$D$51)</f>
        <v>15</v>
      </c>
      <c r="AG23" s="212" t="s">
        <v>132</v>
      </c>
      <c r="AH23" s="142">
        <f>IF(AG23=CONTROLES!$C$52,CONTROLES!$D$52,CONTROLES!$D$53)</f>
        <v>15</v>
      </c>
      <c r="AI23" s="212" t="s">
        <v>133</v>
      </c>
      <c r="AJ23" s="142">
        <f>IF('Riesgos gestión'!AI23=CONTROLES!$C$54,CONTROLES!$D$54,CONTROLES!$D$55)</f>
        <v>15</v>
      </c>
      <c r="AK23" s="212"/>
      <c r="AL23" s="142" t="e" cm="1">
        <f t="array" ref="AL23">_xlfn.IFS(AK23=CONTROLES!$C$56,"15",'Riesgos gestión'!AK23=CONTROLES!$C$57,"10",AK23=CONTROLES!$C$58,"0")</f>
        <v>#N/A</v>
      </c>
      <c r="AM23" s="212"/>
      <c r="AN23" s="142">
        <f>IF(AM23=CONTROLES!$C$59,CONTROLES!$D$59,CONTROLES!$D$60)</f>
        <v>0</v>
      </c>
      <c r="AO23" s="212"/>
      <c r="AP23" s="142">
        <f>IF(AO23=CONTROLES!$C$61,CONTROLES!$D$61,CONTROLES!$D$62)</f>
        <v>0</v>
      </c>
      <c r="AQ23" s="212"/>
      <c r="AR23" s="142" t="e" cm="1">
        <f t="array" ref="AR23">_xlfn.IFS(AQ23=CONTROLES!$C$63,"10",'Riesgos gestión'!AQ23=CONTROLES!$C$64,"5",AQ23=CONTROLES!$C$65,"0")</f>
        <v>#N/A</v>
      </c>
      <c r="AS23" s="218" t="e">
        <f t="shared" si="4"/>
        <v>#N/A</v>
      </c>
      <c r="AT23" s="219" t="str">
        <f t="shared" si="2"/>
        <v/>
      </c>
      <c r="AU23" s="255"/>
      <c r="AV23" s="306"/>
      <c r="AW23" s="306"/>
      <c r="AX23" s="306"/>
      <c r="AY23" s="306"/>
      <c r="AZ23" s="306"/>
      <c r="BA23" s="306"/>
      <c r="BB23" s="154"/>
      <c r="BC23" s="154"/>
      <c r="BD23" s="142"/>
      <c r="BE23" s="155"/>
      <c r="BF23" s="155"/>
      <c r="BG23" s="154"/>
      <c r="BH23" s="154"/>
      <c r="BI23" s="154"/>
      <c r="BJ23" s="157"/>
      <c r="BK23" s="157"/>
      <c r="BL23" s="157"/>
      <c r="BM23" s="157"/>
      <c r="BN23" s="157"/>
      <c r="BO23" s="157"/>
      <c r="BP23" s="157"/>
      <c r="BQ23" s="157"/>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row>
    <row r="24" spans="1:130" ht="17.25" hidden="1" customHeight="1" x14ac:dyDescent="0.25">
      <c r="A24" s="309"/>
      <c r="B24" s="311"/>
      <c r="C24" s="306"/>
      <c r="D24" s="306"/>
      <c r="E24" s="306"/>
      <c r="F24" s="306"/>
      <c r="G24" s="306"/>
      <c r="H24" s="252"/>
      <c r="I24" s="306"/>
      <c r="J24" s="306"/>
      <c r="K24" s="306"/>
      <c r="L24" s="243"/>
      <c r="M24" s="306"/>
      <c r="N24" s="306"/>
      <c r="O24" s="306"/>
      <c r="P24" s="306"/>
      <c r="Q24" s="141"/>
      <c r="R24" s="148"/>
      <c r="S24" s="141" t="s">
        <v>145</v>
      </c>
      <c r="T24" s="215" t="s">
        <v>145</v>
      </c>
      <c r="U24" s="151">
        <f>+IF(T24='Tabla Valoración controles'!$D$4,'Tabla Valoración controles'!$F$4,IF(T24='Tabla Valoración controles'!$D$5,'Tabla Valoración controles'!$F$5,IF(T24=FORMULAS!$A$10,0,'Tabla Valoración controles'!$F$6)))</f>
        <v>0</v>
      </c>
      <c r="V24" s="215" t="s">
        <v>127</v>
      </c>
      <c r="W24" s="151">
        <f>+IF(V24='Tabla Valoración controles'!$D$7,'Tabla Valoración controles'!$F$7,IF(V24=FORMULAS!$A$10,0,'Tabla Valoración controles'!$F$8))</f>
        <v>0.15</v>
      </c>
      <c r="X24" s="215"/>
      <c r="Y24" s="151">
        <f>+IF(X24='Tabla Valoración controles'!$D$9,'Tabla Valoración controles'!$F$9,'Tabla Valoración controles'!$F$10)</f>
        <v>0</v>
      </c>
      <c r="Z24" s="215" t="s">
        <v>129</v>
      </c>
      <c r="AA24" s="151">
        <f>+IF(Z24='Tabla Valoración controles'!$D$11,'Tabla Valoración controles'!$F$11,'Tabla Valoración controles'!$F$12)</f>
        <v>0</v>
      </c>
      <c r="AB24" s="215" t="s">
        <v>130</v>
      </c>
      <c r="AC24" s="151">
        <f>+IF(AB24='Tabla Valoración controles'!$D$13,'Tabla Valoración controles'!$F$13,'Tabla Valoración controles'!$F$14)</f>
        <v>0</v>
      </c>
      <c r="AD24" s="151">
        <f t="shared" si="3"/>
        <v>0.15</v>
      </c>
      <c r="AE24" s="215" t="s">
        <v>131</v>
      </c>
      <c r="AF24" s="142">
        <f>IF(AE24=CONTROLES!$C$50,CONTROLES!$D$50,CONTROLES!$D$51)</f>
        <v>15</v>
      </c>
      <c r="AG24" s="212" t="s">
        <v>132</v>
      </c>
      <c r="AH24" s="142">
        <f>IF(AG24=CONTROLES!$C$52,CONTROLES!$D$52,CONTROLES!$D$53)</f>
        <v>15</v>
      </c>
      <c r="AI24" s="212" t="s">
        <v>133</v>
      </c>
      <c r="AJ24" s="142">
        <f>IF('Riesgos gestión'!AI24=CONTROLES!$C$54,CONTROLES!$D$54,CONTROLES!$D$55)</f>
        <v>15</v>
      </c>
      <c r="AK24" s="212"/>
      <c r="AL24" s="142" t="e" cm="1">
        <f t="array" ref="AL24">_xlfn.IFS(AK24=CONTROLES!$C$56,"15",'Riesgos gestión'!AK24=CONTROLES!$C$57,"10",AK24=CONTROLES!$C$58,"0")</f>
        <v>#N/A</v>
      </c>
      <c r="AM24" s="212"/>
      <c r="AN24" s="142">
        <f>IF(AM24=CONTROLES!$C$59,CONTROLES!$D$59,CONTROLES!$D$60)</f>
        <v>0</v>
      </c>
      <c r="AO24" s="212"/>
      <c r="AP24" s="142">
        <f>IF(AO24=CONTROLES!$C$61,CONTROLES!$D$61,CONTROLES!$D$62)</f>
        <v>0</v>
      </c>
      <c r="AQ24" s="212"/>
      <c r="AR24" s="142" t="e" cm="1">
        <f t="array" ref="AR24">_xlfn.IFS(AQ24=CONTROLES!$C$63,"10",'Riesgos gestión'!AQ24=CONTROLES!$C$64,"5",AQ24=CONTROLES!$C$65,"0")</f>
        <v>#N/A</v>
      </c>
      <c r="AS24" s="218" t="e">
        <f t="shared" si="4"/>
        <v>#N/A</v>
      </c>
      <c r="AT24" s="219" t="str">
        <f t="shared" si="2"/>
        <v/>
      </c>
      <c r="AU24" s="255"/>
      <c r="AV24" s="306"/>
      <c r="AW24" s="306"/>
      <c r="AX24" s="306"/>
      <c r="AY24" s="306"/>
      <c r="AZ24" s="306"/>
      <c r="BA24" s="306"/>
      <c r="BB24" s="154"/>
      <c r="BC24" s="154"/>
      <c r="BD24" s="142"/>
      <c r="BE24" s="155"/>
      <c r="BF24" s="155"/>
      <c r="BG24" s="154"/>
      <c r="BH24" s="154"/>
      <c r="BI24" s="154"/>
      <c r="BJ24" s="157"/>
      <c r="BK24" s="157"/>
      <c r="BL24" s="157"/>
      <c r="BM24" s="157"/>
      <c r="BN24" s="157"/>
      <c r="BO24" s="157"/>
      <c r="BP24" s="157"/>
      <c r="BQ24" s="157"/>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row>
    <row r="25" spans="1:130" ht="17.25" hidden="1" customHeight="1" x14ac:dyDescent="0.25">
      <c r="A25" s="309"/>
      <c r="B25" s="311"/>
      <c r="C25" s="306"/>
      <c r="D25" s="306"/>
      <c r="E25" s="306"/>
      <c r="F25" s="306"/>
      <c r="G25" s="306"/>
      <c r="H25" s="252"/>
      <c r="I25" s="306"/>
      <c r="J25" s="306"/>
      <c r="K25" s="306"/>
      <c r="L25" s="243"/>
      <c r="M25" s="306"/>
      <c r="N25" s="306"/>
      <c r="O25" s="306"/>
      <c r="P25" s="306"/>
      <c r="Q25" s="141"/>
      <c r="R25" s="148"/>
      <c r="S25" s="141" t="s">
        <v>145</v>
      </c>
      <c r="T25" s="215" t="s">
        <v>145</v>
      </c>
      <c r="U25" s="151">
        <f>+IF(T25='Tabla Valoración controles'!$D$4,'Tabla Valoración controles'!$F$4,IF(T25='Tabla Valoración controles'!$D$5,'Tabla Valoración controles'!$F$5,IF(T25=FORMULAS!$A$10,0,'Tabla Valoración controles'!$F$6)))</f>
        <v>0</v>
      </c>
      <c r="V25" s="215" t="s">
        <v>127</v>
      </c>
      <c r="W25" s="151">
        <f>+IF(V25='Tabla Valoración controles'!$D$7,'Tabla Valoración controles'!$F$7,IF(V25=FORMULAS!$A$10,0,'Tabla Valoración controles'!$F$8))</f>
        <v>0.15</v>
      </c>
      <c r="X25" s="215"/>
      <c r="Y25" s="151">
        <f>+IF(X25='Tabla Valoración controles'!$D$9,'Tabla Valoración controles'!$F$9,'Tabla Valoración controles'!$F$10)</f>
        <v>0</v>
      </c>
      <c r="Z25" s="215" t="s">
        <v>129</v>
      </c>
      <c r="AA25" s="151">
        <f>+IF(Z25='Tabla Valoración controles'!$D$11,'Tabla Valoración controles'!$F$11,'Tabla Valoración controles'!$F$12)</f>
        <v>0</v>
      </c>
      <c r="AB25" s="215" t="s">
        <v>130</v>
      </c>
      <c r="AC25" s="151">
        <f>+IF(AB25='Tabla Valoración controles'!$D$13,'Tabla Valoración controles'!$F$13,'Tabla Valoración controles'!$F$14)</f>
        <v>0</v>
      </c>
      <c r="AD25" s="151">
        <f t="shared" si="3"/>
        <v>0.15</v>
      </c>
      <c r="AE25" s="215" t="s">
        <v>131</v>
      </c>
      <c r="AF25" s="142">
        <f>IF(AE25=CONTROLES!$C$50,CONTROLES!$D$50,CONTROLES!$D$51)</f>
        <v>15</v>
      </c>
      <c r="AG25" s="212" t="s">
        <v>132</v>
      </c>
      <c r="AH25" s="142">
        <f>IF(AG25=CONTROLES!$C$52,CONTROLES!$D$52,CONTROLES!$D$53)</f>
        <v>15</v>
      </c>
      <c r="AI25" s="212" t="s">
        <v>133</v>
      </c>
      <c r="AJ25" s="142">
        <f>IF('Riesgos gestión'!AI25=CONTROLES!$C$54,CONTROLES!$D$54,CONTROLES!$D$55)</f>
        <v>15</v>
      </c>
      <c r="AK25" s="212"/>
      <c r="AL25" s="142" t="e" cm="1">
        <f t="array" ref="AL25">_xlfn.IFS(AK25=CONTROLES!$C$56,"15",'Riesgos gestión'!AK25=CONTROLES!$C$57,"10",AK25=CONTROLES!$C$58,"0")</f>
        <v>#N/A</v>
      </c>
      <c r="AM25" s="212"/>
      <c r="AN25" s="142">
        <f>IF(AM25=CONTROLES!$C$59,CONTROLES!$D$59,CONTROLES!$D$60)</f>
        <v>0</v>
      </c>
      <c r="AO25" s="212"/>
      <c r="AP25" s="142">
        <f>IF(AO25=CONTROLES!$C$61,CONTROLES!$D$61,CONTROLES!$D$62)</f>
        <v>0</v>
      </c>
      <c r="AQ25" s="212"/>
      <c r="AR25" s="142" t="e" cm="1">
        <f t="array" ref="AR25">_xlfn.IFS(AQ25=CONTROLES!$C$63,"10",'Riesgos gestión'!AQ25=CONTROLES!$C$64,"5",AQ25=CONTROLES!$C$65,"0")</f>
        <v>#N/A</v>
      </c>
      <c r="AS25" s="218" t="e">
        <f t="shared" si="4"/>
        <v>#N/A</v>
      </c>
      <c r="AT25" s="219" t="str">
        <f t="shared" si="2"/>
        <v/>
      </c>
      <c r="AU25" s="255"/>
      <c r="AV25" s="306"/>
      <c r="AW25" s="306"/>
      <c r="AX25" s="306"/>
      <c r="AY25" s="306"/>
      <c r="AZ25" s="306"/>
      <c r="BA25" s="306"/>
      <c r="BB25" s="154"/>
      <c r="BC25" s="154"/>
      <c r="BD25" s="142"/>
      <c r="BE25" s="155"/>
      <c r="BF25" s="155"/>
      <c r="BG25" s="154"/>
      <c r="BH25" s="154"/>
      <c r="BI25" s="154"/>
      <c r="BJ25" s="157"/>
      <c r="BK25" s="157"/>
      <c r="BL25" s="157"/>
      <c r="BM25" s="157"/>
      <c r="BN25" s="157"/>
      <c r="BO25" s="157"/>
      <c r="BP25" s="157"/>
      <c r="BQ25" s="157"/>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row>
    <row r="26" spans="1:130" ht="17.25" hidden="1" customHeight="1" x14ac:dyDescent="0.25">
      <c r="A26" s="309"/>
      <c r="B26" s="311"/>
      <c r="C26" s="306"/>
      <c r="D26" s="306"/>
      <c r="E26" s="306"/>
      <c r="F26" s="306"/>
      <c r="G26" s="306"/>
      <c r="H26" s="252"/>
      <c r="I26" s="306"/>
      <c r="J26" s="306"/>
      <c r="K26" s="306"/>
      <c r="L26" s="243"/>
      <c r="M26" s="306"/>
      <c r="N26" s="306"/>
      <c r="O26" s="306"/>
      <c r="P26" s="306"/>
      <c r="Q26" s="141"/>
      <c r="R26" s="148"/>
      <c r="S26" s="141" t="s">
        <v>145</v>
      </c>
      <c r="T26" s="215" t="s">
        <v>145</v>
      </c>
      <c r="U26" s="151">
        <f>+IF(T26='Tabla Valoración controles'!$D$4,'Tabla Valoración controles'!$F$4,IF(T26='Tabla Valoración controles'!$D$5,'Tabla Valoración controles'!$F$5,IF(T26=FORMULAS!$A$10,0,'Tabla Valoración controles'!$F$6)))</f>
        <v>0</v>
      </c>
      <c r="V26" s="215" t="s">
        <v>127</v>
      </c>
      <c r="W26" s="151">
        <f>+IF(V26='Tabla Valoración controles'!$D$7,'Tabla Valoración controles'!$F$7,IF(V26=FORMULAS!$A$10,0,'Tabla Valoración controles'!$F$8))</f>
        <v>0.15</v>
      </c>
      <c r="X26" s="215"/>
      <c r="Y26" s="151">
        <f>+IF(X26='Tabla Valoración controles'!$D$9,'Tabla Valoración controles'!$F$9,'Tabla Valoración controles'!$F$10)</f>
        <v>0</v>
      </c>
      <c r="Z26" s="215" t="s">
        <v>129</v>
      </c>
      <c r="AA26" s="151">
        <f>+IF(Z26='Tabla Valoración controles'!$D$11,'Tabla Valoración controles'!$F$11,'Tabla Valoración controles'!$F$12)</f>
        <v>0</v>
      </c>
      <c r="AB26" s="215" t="s">
        <v>130</v>
      </c>
      <c r="AC26" s="151">
        <f>+IF(AB26='Tabla Valoración controles'!$D$13,'Tabla Valoración controles'!$F$13,'Tabla Valoración controles'!$F$14)</f>
        <v>0</v>
      </c>
      <c r="AD26" s="151">
        <f t="shared" si="3"/>
        <v>0.15</v>
      </c>
      <c r="AE26" s="215" t="s">
        <v>131</v>
      </c>
      <c r="AF26" s="142">
        <f>IF(AE26=CONTROLES!$C$50,CONTROLES!$D$50,CONTROLES!$D$51)</f>
        <v>15</v>
      </c>
      <c r="AG26" s="212" t="s">
        <v>132</v>
      </c>
      <c r="AH26" s="142">
        <f>IF(AG26=CONTROLES!$C$52,CONTROLES!$D$52,CONTROLES!$D$53)</f>
        <v>15</v>
      </c>
      <c r="AI26" s="212" t="s">
        <v>133</v>
      </c>
      <c r="AJ26" s="142">
        <f>IF('Riesgos gestión'!AI26=CONTROLES!$C$54,CONTROLES!$D$54,CONTROLES!$D$55)</f>
        <v>15</v>
      </c>
      <c r="AK26" s="212"/>
      <c r="AL26" s="142" t="e" cm="1">
        <f t="array" ref="AL26">_xlfn.IFS(AK26=CONTROLES!$C$56,"15",'Riesgos gestión'!AK26=CONTROLES!$C$57,"10",AK26=CONTROLES!$C$58,"0")</f>
        <v>#N/A</v>
      </c>
      <c r="AM26" s="212"/>
      <c r="AN26" s="142">
        <f>IF(AM26=CONTROLES!$C$59,CONTROLES!$D$59,CONTROLES!$D$60)</f>
        <v>0</v>
      </c>
      <c r="AO26" s="212"/>
      <c r="AP26" s="142">
        <f>IF(AO26=CONTROLES!$C$61,CONTROLES!$D$61,CONTROLES!$D$62)</f>
        <v>0</v>
      </c>
      <c r="AQ26" s="212"/>
      <c r="AR26" s="142" t="e" cm="1">
        <f t="array" ref="AR26">_xlfn.IFS(AQ26=CONTROLES!$C$63,"10",'Riesgos gestión'!AQ26=CONTROLES!$C$64,"5",AQ26=CONTROLES!$C$65,"0")</f>
        <v>#N/A</v>
      </c>
      <c r="AS26" s="218" t="e">
        <f t="shared" si="4"/>
        <v>#N/A</v>
      </c>
      <c r="AT26" s="219" t="str">
        <f t="shared" si="2"/>
        <v/>
      </c>
      <c r="AU26" s="255"/>
      <c r="AV26" s="306"/>
      <c r="AW26" s="306"/>
      <c r="AX26" s="306"/>
      <c r="AY26" s="306"/>
      <c r="AZ26" s="306"/>
      <c r="BA26" s="306"/>
      <c r="BB26" s="154"/>
      <c r="BC26" s="154"/>
      <c r="BD26" s="142"/>
      <c r="BE26" s="155"/>
      <c r="BF26" s="155"/>
      <c r="BG26" s="154"/>
      <c r="BH26" s="154"/>
      <c r="BI26" s="154"/>
      <c r="BJ26" s="157"/>
      <c r="BK26" s="157"/>
      <c r="BL26" s="157"/>
      <c r="BM26" s="157"/>
      <c r="BN26" s="157"/>
      <c r="BO26" s="157"/>
      <c r="BP26" s="157"/>
      <c r="BQ26" s="157"/>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row>
    <row r="27" spans="1:130" ht="17.25" hidden="1" customHeight="1" x14ac:dyDescent="0.25">
      <c r="A27" s="309"/>
      <c r="B27" s="311"/>
      <c r="C27" s="306"/>
      <c r="D27" s="306"/>
      <c r="E27" s="306"/>
      <c r="F27" s="306"/>
      <c r="G27" s="306"/>
      <c r="H27" s="253"/>
      <c r="I27" s="306"/>
      <c r="J27" s="306"/>
      <c r="K27" s="306"/>
      <c r="L27" s="244"/>
      <c r="M27" s="306"/>
      <c r="N27" s="306"/>
      <c r="O27" s="306"/>
      <c r="P27" s="306"/>
      <c r="Q27" s="141"/>
      <c r="R27" s="148"/>
      <c r="S27" s="141" t="s">
        <v>145</v>
      </c>
      <c r="T27" s="215" t="s">
        <v>145</v>
      </c>
      <c r="U27" s="151">
        <f>+IF(T27='Tabla Valoración controles'!$D$4,'Tabla Valoración controles'!$F$4,IF(T27='Tabla Valoración controles'!$D$5,'Tabla Valoración controles'!$F$5,IF(T27=FORMULAS!$A$10,0,'Tabla Valoración controles'!$F$6)))</f>
        <v>0</v>
      </c>
      <c r="V27" s="215" t="s">
        <v>127</v>
      </c>
      <c r="W27" s="151">
        <f>+IF(V27='Tabla Valoración controles'!$D$7,'Tabla Valoración controles'!$F$7,IF(V27=FORMULAS!$A$10,0,'Tabla Valoración controles'!$F$8))</f>
        <v>0.15</v>
      </c>
      <c r="X27" s="215"/>
      <c r="Y27" s="151">
        <f>+IF(X27='Tabla Valoración controles'!$D$9,'Tabla Valoración controles'!$F$9,'Tabla Valoración controles'!$F$10)</f>
        <v>0</v>
      </c>
      <c r="Z27" s="215" t="s">
        <v>129</v>
      </c>
      <c r="AA27" s="151">
        <f>+IF(Z27='Tabla Valoración controles'!$D$11,'Tabla Valoración controles'!$F$11,'Tabla Valoración controles'!$F$12)</f>
        <v>0</v>
      </c>
      <c r="AB27" s="215" t="s">
        <v>130</v>
      </c>
      <c r="AC27" s="151">
        <f>+IF(AB27='Tabla Valoración controles'!$D$13,'Tabla Valoración controles'!$F$13,'Tabla Valoración controles'!$F$14)</f>
        <v>0</v>
      </c>
      <c r="AD27" s="151">
        <f t="shared" si="3"/>
        <v>0.15</v>
      </c>
      <c r="AE27" s="215" t="s">
        <v>131</v>
      </c>
      <c r="AF27" s="142">
        <f>IF(AE27=CONTROLES!$C$50,CONTROLES!$D$50,CONTROLES!$D$51)</f>
        <v>15</v>
      </c>
      <c r="AG27" s="212" t="s">
        <v>132</v>
      </c>
      <c r="AH27" s="142">
        <f>IF(AG27=CONTROLES!$C$52,CONTROLES!$D$52,CONTROLES!$D$53)</f>
        <v>15</v>
      </c>
      <c r="AI27" s="212" t="s">
        <v>133</v>
      </c>
      <c r="AJ27" s="142">
        <f>IF('Riesgos gestión'!AI27=CONTROLES!$C$54,CONTROLES!$D$54,CONTROLES!$D$55)</f>
        <v>15</v>
      </c>
      <c r="AK27" s="212"/>
      <c r="AL27" s="142" t="e" cm="1">
        <f t="array" ref="AL27">_xlfn.IFS(AK27=CONTROLES!$C$56,"15",'Riesgos gestión'!AK27=CONTROLES!$C$57,"10",AK27=CONTROLES!$C$58,"0")</f>
        <v>#N/A</v>
      </c>
      <c r="AM27" s="212"/>
      <c r="AN27" s="142">
        <f>IF(AM27=CONTROLES!$C$59,CONTROLES!$D$59,CONTROLES!$D$60)</f>
        <v>0</v>
      </c>
      <c r="AO27" s="212"/>
      <c r="AP27" s="142">
        <f>IF(AO27=CONTROLES!$C$61,CONTROLES!$D$61,CONTROLES!$D$62)</f>
        <v>0</v>
      </c>
      <c r="AQ27" s="212"/>
      <c r="AR27" s="142" t="e" cm="1">
        <f t="array" ref="AR27">_xlfn.IFS(AQ27=CONTROLES!$C$63,"10",'Riesgos gestión'!AQ27=CONTROLES!$C$64,"5",AQ27=CONTROLES!$C$65,"0")</f>
        <v>#N/A</v>
      </c>
      <c r="AS27" s="218" t="e">
        <f t="shared" si="4"/>
        <v>#N/A</v>
      </c>
      <c r="AT27" s="219" t="str">
        <f t="shared" si="2"/>
        <v/>
      </c>
      <c r="AU27" s="256"/>
      <c r="AV27" s="306"/>
      <c r="AW27" s="306"/>
      <c r="AX27" s="306"/>
      <c r="AY27" s="306"/>
      <c r="AZ27" s="306"/>
      <c r="BA27" s="306"/>
      <c r="BB27" s="154"/>
      <c r="BC27" s="154"/>
      <c r="BD27" s="142"/>
      <c r="BE27" s="155"/>
      <c r="BF27" s="155"/>
      <c r="BG27" s="154"/>
      <c r="BH27" s="154"/>
      <c r="BI27" s="154"/>
      <c r="BJ27" s="157"/>
      <c r="BK27" s="157"/>
      <c r="BL27" s="157"/>
      <c r="BM27" s="157"/>
      <c r="BN27" s="157"/>
      <c r="BO27" s="157"/>
      <c r="BP27" s="157"/>
      <c r="BQ27" s="157"/>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row>
    <row r="28" spans="1:130" ht="66" customHeight="1" x14ac:dyDescent="0.25">
      <c r="A28" s="308">
        <v>4</v>
      </c>
      <c r="B28" s="310" t="s">
        <v>146</v>
      </c>
      <c r="C28" s="310" t="str">
        <f>VLOOKUP(B28,FORMULAS!$A$30:$C$52,2,0)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28" s="310" t="str">
        <f>VLOOKUP(B28,FORMULAS!$A$30:$C$52,3,0)</f>
        <v>Director de Mejoramiento de Vivienda</v>
      </c>
      <c r="E28" s="310" t="s">
        <v>121</v>
      </c>
      <c r="F28" s="310" t="s">
        <v>602</v>
      </c>
      <c r="G28" s="310" t="s">
        <v>161</v>
      </c>
      <c r="H28" s="251"/>
      <c r="I28" s="312">
        <v>250</v>
      </c>
      <c r="J28" s="313" t="str">
        <f>VLOOKUP(K28,'Tabla probabilidad'!$D$3:$E$8,2,0)</f>
        <v>Media</v>
      </c>
      <c r="K28" s="316">
        <v>0.6</v>
      </c>
      <c r="L28" s="314" t="s">
        <v>162</v>
      </c>
      <c r="M28" s="305" t="str">
        <f>VLOOKUP(L28,'Tabla Impacto'!$D$3:$F$8,3,0)</f>
        <v>Leve</v>
      </c>
      <c r="N28" s="305">
        <f>VLOOKUP(L28,'Tabla Impacto'!$D$3:$F$8,2,0)</f>
        <v>0.2</v>
      </c>
      <c r="O28" s="305" t="str">
        <f>CONCATENATE(M28,J28)</f>
        <v>LeveMedia</v>
      </c>
      <c r="P28" s="307" t="str">
        <f>VLOOKUP(O28,FORMULAS!$K$17:$L$42,2,0)</f>
        <v>Moderado</v>
      </c>
      <c r="Q28" s="141">
        <v>1</v>
      </c>
      <c r="R28" s="163" t="s">
        <v>163</v>
      </c>
      <c r="S28" s="141" t="s">
        <v>126</v>
      </c>
      <c r="T28" s="215" t="s">
        <v>126</v>
      </c>
      <c r="U28" s="151">
        <f>+IF(T28='Tabla Valoración controles'!$D$4,'Tabla Valoración controles'!$F$4,IF(T28='Tabla Valoración controles'!$D$5,'Tabla Valoración controles'!$F$5,IF(T28=FORMULAS!$A$10,0,'Tabla Valoración controles'!$F$6)))</f>
        <v>0.25</v>
      </c>
      <c r="V28" s="215" t="s">
        <v>127</v>
      </c>
      <c r="W28" s="151">
        <f>+IF(V28='Tabla Valoración controles'!$D$7,'Tabla Valoración controles'!$F$7,IF(V28=FORMULAS!$A$10,0,'Tabla Valoración controles'!$F$8))</f>
        <v>0.15</v>
      </c>
      <c r="X28" s="215" t="s">
        <v>128</v>
      </c>
      <c r="Y28" s="151">
        <f>+IF(X28='Tabla Valoración controles'!$D$9,'Tabla Valoración controles'!$F$9,'Tabla Valoración controles'!$F$10)</f>
        <v>0</v>
      </c>
      <c r="Z28" s="215" t="s">
        <v>129</v>
      </c>
      <c r="AA28" s="151">
        <f>+IF(Z28='Tabla Valoración controles'!$D$11,'Tabla Valoración controles'!$F$11,'Tabla Valoración controles'!$F$12)</f>
        <v>0</v>
      </c>
      <c r="AB28" s="215" t="s">
        <v>130</v>
      </c>
      <c r="AC28" s="151">
        <f>+IF(AB28='Tabla Valoración controles'!$D$13,'Tabla Valoración controles'!$F$13,'Tabla Valoración controles'!$F$14)</f>
        <v>0</v>
      </c>
      <c r="AD28" s="151">
        <f t="shared" si="3"/>
        <v>0.4</v>
      </c>
      <c r="AE28" s="215" t="s">
        <v>131</v>
      </c>
      <c r="AF28" s="142">
        <f>IF(AE28=CONTROLES!$C$50,CONTROLES!$D$50,CONTROLES!$D$51)</f>
        <v>15</v>
      </c>
      <c r="AG28" s="212" t="s">
        <v>132</v>
      </c>
      <c r="AH28" s="142">
        <f>IF(AG28=CONTROLES!$C$52,CONTROLES!$D$52,CONTROLES!$D$53)</f>
        <v>15</v>
      </c>
      <c r="AI28" s="212" t="s">
        <v>133</v>
      </c>
      <c r="AJ28" s="142">
        <f>IF('Riesgos gestión'!AI28=CONTROLES!$C$54,CONTROLES!$D$54,CONTROLES!$D$55)</f>
        <v>15</v>
      </c>
      <c r="AK28" s="212" t="s">
        <v>134</v>
      </c>
      <c r="AL28" s="142" t="str" cm="1">
        <f t="array" ref="AL28">_xlfn.IFS(AK28=CONTROLES!$C$56,"15",'Riesgos gestión'!AK28=CONTROLES!$C$57,"10",AK28=CONTROLES!$C$58,"0")</f>
        <v>15</v>
      </c>
      <c r="AM28" s="212" t="s">
        <v>135</v>
      </c>
      <c r="AN28" s="142">
        <f>IF(AM28=CONTROLES!$C$59,CONTROLES!$D$59,CONTROLES!$D$60)</f>
        <v>15</v>
      </c>
      <c r="AO28" s="212" t="s">
        <v>136</v>
      </c>
      <c r="AP28" s="142">
        <f>IF(AO28=CONTROLES!$C$61,CONTROLES!$D$61,CONTROLES!$D$62)</f>
        <v>15</v>
      </c>
      <c r="AQ28" s="212" t="s">
        <v>137</v>
      </c>
      <c r="AR28" s="142" t="str" cm="1">
        <f t="array" ref="AR28">_xlfn.IFS(AQ28=CONTROLES!$C$63,"10",'Riesgos gestión'!AQ28=CONTROLES!$C$64,"5",AQ28=CONTROLES!$C$65,"0")</f>
        <v>10</v>
      </c>
      <c r="AS28" s="218">
        <f t="shared" si="4"/>
        <v>100</v>
      </c>
      <c r="AT28" s="219" t="str">
        <f t="shared" si="2"/>
        <v>Fuerte</v>
      </c>
      <c r="AU28" s="254">
        <v>0.4</v>
      </c>
      <c r="AV28" s="315" t="s">
        <v>164</v>
      </c>
      <c r="AW28" s="315" t="s">
        <v>165</v>
      </c>
      <c r="AX28" s="315">
        <f>+IF(S28=[2]FORMULAS!B27,'[2]208-PLA-Ft-78 Mapa Gestión'!AG33,'[2]208-PLA-Ft-78 Mapa Gestión'!O28:O33)</f>
        <v>0.2</v>
      </c>
      <c r="AY28" s="316" t="str">
        <f>CONCATENATE(AW28,AV28)</f>
        <v>MenorBaja</v>
      </c>
      <c r="AZ28" s="317" t="str">
        <f>VLOOKUP(AY28,[2]FORMULAS!$K$17:$L$42,2,0)</f>
        <v>Moderado</v>
      </c>
      <c r="BA28" s="314" t="s">
        <v>138</v>
      </c>
      <c r="BB28" s="154" t="s">
        <v>166</v>
      </c>
      <c r="BC28" s="154" t="s">
        <v>140</v>
      </c>
      <c r="BD28" s="142" t="s">
        <v>152</v>
      </c>
      <c r="BE28" s="155">
        <v>45323</v>
      </c>
      <c r="BF28" s="155">
        <v>45656</v>
      </c>
      <c r="BG28" s="154" t="s">
        <v>167</v>
      </c>
      <c r="BH28" s="154" t="s">
        <v>168</v>
      </c>
      <c r="BI28" s="156" t="s">
        <v>539</v>
      </c>
      <c r="BJ28" s="157"/>
      <c r="BK28" s="157"/>
      <c r="BL28" s="157"/>
      <c r="BM28" s="157"/>
      <c r="BN28" s="157"/>
      <c r="BO28" s="157"/>
      <c r="BP28" s="157"/>
      <c r="BQ28" s="157"/>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402">
        <v>45667</v>
      </c>
      <c r="DN28" s="390" t="s">
        <v>757</v>
      </c>
      <c r="DO28" s="390" t="s">
        <v>758</v>
      </c>
      <c r="DP28" s="390" t="s">
        <v>758</v>
      </c>
      <c r="DQ28" s="390" t="s">
        <v>758</v>
      </c>
      <c r="DR28" s="390" t="s">
        <v>758</v>
      </c>
      <c r="DS28" s="390" t="s">
        <v>758</v>
      </c>
      <c r="DT28" s="390" t="s">
        <v>758</v>
      </c>
      <c r="DU28" s="158"/>
      <c r="DV28" s="158"/>
      <c r="DW28" s="158"/>
      <c r="DX28" s="158"/>
      <c r="DY28" s="158"/>
      <c r="DZ28" s="158"/>
    </row>
    <row r="29" spans="1:130" ht="17.25" customHeight="1" x14ac:dyDescent="0.25">
      <c r="A29" s="309"/>
      <c r="B29" s="311"/>
      <c r="C29" s="306"/>
      <c r="D29" s="306"/>
      <c r="E29" s="306"/>
      <c r="F29" s="306"/>
      <c r="G29" s="306"/>
      <c r="H29" s="252"/>
      <c r="I29" s="306"/>
      <c r="J29" s="306"/>
      <c r="K29" s="306"/>
      <c r="L29" s="306"/>
      <c r="M29" s="306"/>
      <c r="N29" s="306"/>
      <c r="O29" s="306"/>
      <c r="P29" s="306"/>
      <c r="Q29" s="141"/>
      <c r="R29" s="148"/>
      <c r="S29" s="141"/>
      <c r="T29" s="215"/>
      <c r="U29" s="151"/>
      <c r="V29" s="215"/>
      <c r="W29" s="151"/>
      <c r="X29" s="215"/>
      <c r="Y29" s="151"/>
      <c r="Z29" s="215"/>
      <c r="AA29" s="151"/>
      <c r="AB29" s="215"/>
      <c r="AC29" s="151"/>
      <c r="AD29" s="151"/>
      <c r="AE29" s="215"/>
      <c r="AF29" s="142"/>
      <c r="AG29" s="212"/>
      <c r="AH29" s="142"/>
      <c r="AI29" s="212"/>
      <c r="AJ29" s="142"/>
      <c r="AK29" s="212"/>
      <c r="AL29" s="142"/>
      <c r="AM29" s="212"/>
      <c r="AN29" s="142"/>
      <c r="AO29" s="212"/>
      <c r="AP29" s="142"/>
      <c r="AQ29" s="212"/>
      <c r="AR29" s="142"/>
      <c r="AS29" s="218"/>
      <c r="AT29" s="219"/>
      <c r="AU29" s="255"/>
      <c r="AV29" s="306"/>
      <c r="AW29" s="306"/>
      <c r="AX29" s="306"/>
      <c r="AY29" s="306"/>
      <c r="AZ29" s="306"/>
      <c r="BA29" s="306"/>
      <c r="BB29" s="154"/>
      <c r="BC29" s="154"/>
      <c r="BD29" s="142"/>
      <c r="BE29" s="155"/>
      <c r="BF29" s="155"/>
      <c r="BG29" s="154"/>
      <c r="BH29" s="154"/>
      <c r="BI29" s="154"/>
      <c r="BJ29" s="157"/>
      <c r="BK29" s="157"/>
      <c r="BL29" s="157"/>
      <c r="BM29" s="157"/>
      <c r="BN29" s="157"/>
      <c r="BO29" s="157"/>
      <c r="BP29" s="157"/>
      <c r="BQ29" s="157"/>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row>
    <row r="30" spans="1:130" ht="17.25" hidden="1" customHeight="1" x14ac:dyDescent="0.25">
      <c r="A30" s="309"/>
      <c r="B30" s="311"/>
      <c r="C30" s="306"/>
      <c r="D30" s="306"/>
      <c r="E30" s="306"/>
      <c r="F30" s="306"/>
      <c r="G30" s="306"/>
      <c r="H30" s="252"/>
      <c r="I30" s="306"/>
      <c r="J30" s="306"/>
      <c r="K30" s="306"/>
      <c r="L30" s="306"/>
      <c r="M30" s="306"/>
      <c r="N30" s="306"/>
      <c r="O30" s="306"/>
      <c r="P30" s="306"/>
      <c r="Q30" s="141"/>
      <c r="R30" s="148"/>
      <c r="S30" s="141" t="s">
        <v>145</v>
      </c>
      <c r="T30" s="215" t="s">
        <v>145</v>
      </c>
      <c r="U30" s="151">
        <f>+IF(T30='Tabla Valoración controles'!$D$4,'Tabla Valoración controles'!$F$4,IF(T30='Tabla Valoración controles'!$D$5,'Tabla Valoración controles'!$F$5,IF(T30=FORMULAS!$A$10,0,'Tabla Valoración controles'!$F$6)))</f>
        <v>0</v>
      </c>
      <c r="V30" s="215" t="s">
        <v>127</v>
      </c>
      <c r="W30" s="151">
        <f>+IF(V30='Tabla Valoración controles'!$D$7,'Tabla Valoración controles'!$F$7,IF(V30=FORMULAS!$A$10,0,'Tabla Valoración controles'!$F$8))</f>
        <v>0.15</v>
      </c>
      <c r="X30" s="215"/>
      <c r="Y30" s="151">
        <f>+IF(X30='Tabla Valoración controles'!$D$9,'Tabla Valoración controles'!$F$9,'Tabla Valoración controles'!$F$10)</f>
        <v>0</v>
      </c>
      <c r="Z30" s="215" t="s">
        <v>129</v>
      </c>
      <c r="AA30" s="151">
        <f>+IF(Z30='Tabla Valoración controles'!$D$11,'Tabla Valoración controles'!$F$11,'Tabla Valoración controles'!$F$12)</f>
        <v>0</v>
      </c>
      <c r="AB30" s="215" t="s">
        <v>130</v>
      </c>
      <c r="AC30" s="151">
        <f>+IF(AB30='Tabla Valoración controles'!$D$13,'Tabla Valoración controles'!$F$13,'Tabla Valoración controles'!$F$14)</f>
        <v>0</v>
      </c>
      <c r="AD30" s="151">
        <f t="shared" ref="AD30:AD74" si="5">U30+W30+Y30</f>
        <v>0.15</v>
      </c>
      <c r="AE30" s="215" t="s">
        <v>131</v>
      </c>
      <c r="AF30" s="142">
        <f>IF(AE30=CONTROLES!$C$50,CONTROLES!$D$50,CONTROLES!$D$51)</f>
        <v>15</v>
      </c>
      <c r="AG30" s="212" t="s">
        <v>132</v>
      </c>
      <c r="AH30" s="142">
        <f>IF(AG30=CONTROLES!$C$52,CONTROLES!$D$52,CONTROLES!$D$53)</f>
        <v>15</v>
      </c>
      <c r="AI30" s="212" t="s">
        <v>133</v>
      </c>
      <c r="AJ30" s="142">
        <f>IF('Riesgos gestión'!AI30=CONTROLES!$C$54,CONTROLES!$D$54,CONTROLES!$D$55)</f>
        <v>15</v>
      </c>
      <c r="AK30" s="212"/>
      <c r="AL30" s="142" t="e" cm="1">
        <f t="array" ref="AL30">_xlfn.IFS(AK30=CONTROLES!$C$56,"15",'Riesgos gestión'!AK30=CONTROLES!$C$57,"10",AK30=CONTROLES!$C$58,"0")</f>
        <v>#N/A</v>
      </c>
      <c r="AM30" s="212"/>
      <c r="AN30" s="142">
        <f>IF(AM30=CONTROLES!$C$59,CONTROLES!$D$59,CONTROLES!$D$60)</f>
        <v>0</v>
      </c>
      <c r="AO30" s="212"/>
      <c r="AP30" s="142">
        <f>IF(AO30=CONTROLES!$C$61,CONTROLES!$D$61,CONTROLES!$D$62)</f>
        <v>0</v>
      </c>
      <c r="AQ30" s="212"/>
      <c r="AR30" s="142" t="e" cm="1">
        <f t="array" ref="AR30">_xlfn.IFS(AQ30=CONTROLES!$C$63,"10",'Riesgos gestión'!AQ30=CONTROLES!$C$64,"5",AQ30=CONTROLES!$C$65,"0")</f>
        <v>#N/A</v>
      </c>
      <c r="AS30" s="218" t="e">
        <f t="shared" si="4"/>
        <v>#N/A</v>
      </c>
      <c r="AT30" s="219" t="str">
        <f t="shared" si="2"/>
        <v/>
      </c>
      <c r="AU30" s="255"/>
      <c r="AV30" s="306"/>
      <c r="AW30" s="306"/>
      <c r="AX30" s="306"/>
      <c r="AY30" s="306"/>
      <c r="AZ30" s="306"/>
      <c r="BA30" s="306"/>
      <c r="BB30" s="154"/>
      <c r="BC30" s="154"/>
      <c r="BD30" s="142"/>
      <c r="BE30" s="155"/>
      <c r="BF30" s="155"/>
      <c r="BG30" s="154"/>
      <c r="BH30" s="154"/>
      <c r="BI30" s="154"/>
      <c r="BJ30" s="157"/>
      <c r="BK30" s="157"/>
      <c r="BL30" s="157"/>
      <c r="BM30" s="157"/>
      <c r="BN30" s="157"/>
      <c r="BO30" s="157"/>
      <c r="BP30" s="157"/>
      <c r="BQ30" s="157"/>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row>
    <row r="31" spans="1:130" ht="17.25" hidden="1" customHeight="1" x14ac:dyDescent="0.25">
      <c r="A31" s="309"/>
      <c r="B31" s="311"/>
      <c r="C31" s="306"/>
      <c r="D31" s="306"/>
      <c r="E31" s="306"/>
      <c r="F31" s="306"/>
      <c r="G31" s="306"/>
      <c r="H31" s="252"/>
      <c r="I31" s="306"/>
      <c r="J31" s="306"/>
      <c r="K31" s="306"/>
      <c r="L31" s="306"/>
      <c r="M31" s="306"/>
      <c r="N31" s="306"/>
      <c r="O31" s="306"/>
      <c r="P31" s="306"/>
      <c r="Q31" s="141"/>
      <c r="R31" s="148"/>
      <c r="S31" s="141" t="s">
        <v>145</v>
      </c>
      <c r="T31" s="215" t="s">
        <v>145</v>
      </c>
      <c r="U31" s="151">
        <f>+IF(T31='Tabla Valoración controles'!$D$4,'Tabla Valoración controles'!$F$4,IF(T31='Tabla Valoración controles'!$D$5,'Tabla Valoración controles'!$F$5,IF(T31=FORMULAS!$A$10,0,'Tabla Valoración controles'!$F$6)))</f>
        <v>0</v>
      </c>
      <c r="V31" s="215" t="s">
        <v>127</v>
      </c>
      <c r="W31" s="151">
        <f>+IF(V31='Tabla Valoración controles'!$D$7,'Tabla Valoración controles'!$F$7,IF(V31=FORMULAS!$A$10,0,'Tabla Valoración controles'!$F$8))</f>
        <v>0.15</v>
      </c>
      <c r="X31" s="215"/>
      <c r="Y31" s="151">
        <f>+IF(X31='Tabla Valoración controles'!$D$9,'Tabla Valoración controles'!$F$9,'Tabla Valoración controles'!$F$10)</f>
        <v>0</v>
      </c>
      <c r="Z31" s="215" t="s">
        <v>129</v>
      </c>
      <c r="AA31" s="151">
        <f>+IF(Z31='Tabla Valoración controles'!$D$11,'Tabla Valoración controles'!$F$11,'Tabla Valoración controles'!$F$12)</f>
        <v>0</v>
      </c>
      <c r="AB31" s="215" t="s">
        <v>130</v>
      </c>
      <c r="AC31" s="151">
        <f>+IF(AB31='Tabla Valoración controles'!$D$13,'Tabla Valoración controles'!$F$13,'Tabla Valoración controles'!$F$14)</f>
        <v>0</v>
      </c>
      <c r="AD31" s="151">
        <f t="shared" si="5"/>
        <v>0.15</v>
      </c>
      <c r="AE31" s="215" t="s">
        <v>131</v>
      </c>
      <c r="AF31" s="142">
        <f>IF(AE31=CONTROLES!$C$50,CONTROLES!$D$50,CONTROLES!$D$51)</f>
        <v>15</v>
      </c>
      <c r="AG31" s="212" t="s">
        <v>132</v>
      </c>
      <c r="AH31" s="142">
        <f>IF(AG31=CONTROLES!$C$52,CONTROLES!$D$52,CONTROLES!$D$53)</f>
        <v>15</v>
      </c>
      <c r="AI31" s="212" t="s">
        <v>133</v>
      </c>
      <c r="AJ31" s="142">
        <f>IF('Riesgos gestión'!AI31=CONTROLES!$C$54,CONTROLES!$D$54,CONTROLES!$D$55)</f>
        <v>15</v>
      </c>
      <c r="AK31" s="212"/>
      <c r="AL31" s="142" t="e" cm="1">
        <f t="array" ref="AL31">_xlfn.IFS(AK31=CONTROLES!$C$56,"15",'Riesgos gestión'!AK31=CONTROLES!$C$57,"10",AK31=CONTROLES!$C$58,"0")</f>
        <v>#N/A</v>
      </c>
      <c r="AM31" s="212"/>
      <c r="AN31" s="142">
        <f>IF(AM31=CONTROLES!$C$59,CONTROLES!$D$59,CONTROLES!$D$60)</f>
        <v>0</v>
      </c>
      <c r="AO31" s="212"/>
      <c r="AP31" s="142">
        <f>IF(AO31=CONTROLES!$C$61,CONTROLES!$D$61,CONTROLES!$D$62)</f>
        <v>0</v>
      </c>
      <c r="AQ31" s="212"/>
      <c r="AR31" s="142" t="e" cm="1">
        <f t="array" ref="AR31">_xlfn.IFS(AQ31=CONTROLES!$C$63,"10",'Riesgos gestión'!AQ31=CONTROLES!$C$64,"5",AQ31=CONTROLES!$C$65,"0")</f>
        <v>#N/A</v>
      </c>
      <c r="AS31" s="218" t="e">
        <f t="shared" si="4"/>
        <v>#N/A</v>
      </c>
      <c r="AT31" s="219" t="str">
        <f t="shared" si="2"/>
        <v/>
      </c>
      <c r="AU31" s="255"/>
      <c r="AV31" s="306"/>
      <c r="AW31" s="306"/>
      <c r="AX31" s="306"/>
      <c r="AY31" s="306"/>
      <c r="AZ31" s="306"/>
      <c r="BA31" s="306"/>
      <c r="BB31" s="154"/>
      <c r="BC31" s="154"/>
      <c r="BD31" s="142"/>
      <c r="BE31" s="155"/>
      <c r="BF31" s="155"/>
      <c r="BG31" s="154"/>
      <c r="BH31" s="154"/>
      <c r="BI31" s="154"/>
      <c r="BJ31" s="157"/>
      <c r="BK31" s="157"/>
      <c r="BL31" s="157"/>
      <c r="BM31" s="157"/>
      <c r="BN31" s="157"/>
      <c r="BO31" s="157"/>
      <c r="BP31" s="157"/>
      <c r="BQ31" s="157"/>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row>
    <row r="32" spans="1:130" ht="17.25" hidden="1" customHeight="1" x14ac:dyDescent="0.25">
      <c r="A32" s="309"/>
      <c r="B32" s="311"/>
      <c r="C32" s="306"/>
      <c r="D32" s="306"/>
      <c r="E32" s="306"/>
      <c r="F32" s="306"/>
      <c r="G32" s="306"/>
      <c r="H32" s="252"/>
      <c r="I32" s="306"/>
      <c r="J32" s="306"/>
      <c r="K32" s="306"/>
      <c r="L32" s="306"/>
      <c r="M32" s="306"/>
      <c r="N32" s="306"/>
      <c r="O32" s="306"/>
      <c r="P32" s="306"/>
      <c r="Q32" s="141"/>
      <c r="R32" s="148"/>
      <c r="S32" s="141" t="s">
        <v>145</v>
      </c>
      <c r="T32" s="215" t="s">
        <v>145</v>
      </c>
      <c r="U32" s="151">
        <f>+IF(T32='Tabla Valoración controles'!$D$4,'Tabla Valoración controles'!$F$4,IF(T32='Tabla Valoración controles'!$D$5,'Tabla Valoración controles'!$F$5,IF(T32=FORMULAS!$A$10,0,'Tabla Valoración controles'!$F$6)))</f>
        <v>0</v>
      </c>
      <c r="V32" s="215" t="s">
        <v>127</v>
      </c>
      <c r="W32" s="151">
        <f>+IF(V32='Tabla Valoración controles'!$D$7,'Tabla Valoración controles'!$F$7,IF(V32=FORMULAS!$A$10,0,'Tabla Valoración controles'!$F$8))</f>
        <v>0.15</v>
      </c>
      <c r="X32" s="215"/>
      <c r="Y32" s="151">
        <f>+IF(X32='Tabla Valoración controles'!$D$9,'Tabla Valoración controles'!$F$9,'Tabla Valoración controles'!$F$10)</f>
        <v>0</v>
      </c>
      <c r="Z32" s="215" t="s">
        <v>129</v>
      </c>
      <c r="AA32" s="151">
        <f>+IF(Z32='Tabla Valoración controles'!$D$11,'Tabla Valoración controles'!$F$11,'Tabla Valoración controles'!$F$12)</f>
        <v>0</v>
      </c>
      <c r="AB32" s="215" t="s">
        <v>130</v>
      </c>
      <c r="AC32" s="151">
        <f>+IF(AB32='Tabla Valoración controles'!$D$13,'Tabla Valoración controles'!$F$13,'Tabla Valoración controles'!$F$14)</f>
        <v>0</v>
      </c>
      <c r="AD32" s="151">
        <f t="shared" si="5"/>
        <v>0.15</v>
      </c>
      <c r="AE32" s="215" t="s">
        <v>131</v>
      </c>
      <c r="AF32" s="142">
        <f>IF(AE32=CONTROLES!$C$50,CONTROLES!$D$50,CONTROLES!$D$51)</f>
        <v>15</v>
      </c>
      <c r="AG32" s="212" t="s">
        <v>132</v>
      </c>
      <c r="AH32" s="142">
        <f>IF(AG32=CONTROLES!$C$52,CONTROLES!$D$52,CONTROLES!$D$53)</f>
        <v>15</v>
      </c>
      <c r="AI32" s="212" t="s">
        <v>133</v>
      </c>
      <c r="AJ32" s="142">
        <f>IF('Riesgos gestión'!AI32=CONTROLES!$C$54,CONTROLES!$D$54,CONTROLES!$D$55)</f>
        <v>15</v>
      </c>
      <c r="AK32" s="212"/>
      <c r="AL32" s="142" t="e" cm="1">
        <f t="array" ref="AL32">_xlfn.IFS(AK32=CONTROLES!$C$56,"15",'Riesgos gestión'!AK32=CONTROLES!$C$57,"10",AK32=CONTROLES!$C$58,"0")</f>
        <v>#N/A</v>
      </c>
      <c r="AM32" s="212"/>
      <c r="AN32" s="142">
        <f>IF(AM32=CONTROLES!$C$59,CONTROLES!$D$59,CONTROLES!$D$60)</f>
        <v>0</v>
      </c>
      <c r="AO32" s="212"/>
      <c r="AP32" s="142">
        <f>IF(AO32=CONTROLES!$C$61,CONTROLES!$D$61,CONTROLES!$D$62)</f>
        <v>0</v>
      </c>
      <c r="AQ32" s="212"/>
      <c r="AR32" s="142" t="e" cm="1">
        <f t="array" ref="AR32">_xlfn.IFS(AQ32=CONTROLES!$C$63,"10",'Riesgos gestión'!AQ32=CONTROLES!$C$64,"5",AQ32=CONTROLES!$C$65,"0")</f>
        <v>#N/A</v>
      </c>
      <c r="AS32" s="218" t="e">
        <f t="shared" si="4"/>
        <v>#N/A</v>
      </c>
      <c r="AT32" s="219" t="str">
        <f t="shared" si="2"/>
        <v/>
      </c>
      <c r="AU32" s="255"/>
      <c r="AV32" s="306"/>
      <c r="AW32" s="306"/>
      <c r="AX32" s="306"/>
      <c r="AY32" s="306"/>
      <c r="AZ32" s="306"/>
      <c r="BA32" s="306"/>
      <c r="BB32" s="154"/>
      <c r="BC32" s="154"/>
      <c r="BD32" s="142"/>
      <c r="BE32" s="155"/>
      <c r="BF32" s="155"/>
      <c r="BG32" s="154"/>
      <c r="BH32" s="154"/>
      <c r="BI32" s="154"/>
      <c r="BJ32" s="157"/>
      <c r="BK32" s="157"/>
      <c r="BL32" s="157"/>
      <c r="BM32" s="157"/>
      <c r="BN32" s="157"/>
      <c r="BO32" s="157"/>
      <c r="BP32" s="157"/>
      <c r="BQ32" s="157"/>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row>
    <row r="33" spans="1:130" ht="17.25" hidden="1" customHeight="1" x14ac:dyDescent="0.25">
      <c r="A33" s="309"/>
      <c r="B33" s="311"/>
      <c r="C33" s="306"/>
      <c r="D33" s="306"/>
      <c r="E33" s="306"/>
      <c r="F33" s="306"/>
      <c r="G33" s="306"/>
      <c r="H33" s="253"/>
      <c r="I33" s="306"/>
      <c r="J33" s="306"/>
      <c r="K33" s="306"/>
      <c r="L33" s="306"/>
      <c r="M33" s="306"/>
      <c r="N33" s="306"/>
      <c r="O33" s="306"/>
      <c r="P33" s="306"/>
      <c r="Q33" s="141"/>
      <c r="R33" s="148"/>
      <c r="S33" s="141" t="s">
        <v>145</v>
      </c>
      <c r="T33" s="215" t="s">
        <v>145</v>
      </c>
      <c r="U33" s="151">
        <f>+IF(T33='Tabla Valoración controles'!$D$4,'Tabla Valoración controles'!$F$4,IF(T33='Tabla Valoración controles'!$D$5,'Tabla Valoración controles'!$F$5,IF(T33=FORMULAS!$A$10,0,'Tabla Valoración controles'!$F$6)))</f>
        <v>0</v>
      </c>
      <c r="V33" s="215" t="s">
        <v>127</v>
      </c>
      <c r="W33" s="151">
        <f>+IF(V33='Tabla Valoración controles'!$D$7,'Tabla Valoración controles'!$F$7,IF(V33=FORMULAS!$A$10,0,'Tabla Valoración controles'!$F$8))</f>
        <v>0.15</v>
      </c>
      <c r="X33" s="215"/>
      <c r="Y33" s="151">
        <f>+IF(X33='Tabla Valoración controles'!$D$9,'Tabla Valoración controles'!$F$9,'Tabla Valoración controles'!$F$10)</f>
        <v>0</v>
      </c>
      <c r="Z33" s="215" t="s">
        <v>129</v>
      </c>
      <c r="AA33" s="151">
        <f>+IF(Z33='Tabla Valoración controles'!$D$11,'Tabla Valoración controles'!$F$11,'Tabla Valoración controles'!$F$12)</f>
        <v>0</v>
      </c>
      <c r="AB33" s="215" t="s">
        <v>130</v>
      </c>
      <c r="AC33" s="151">
        <f>+IF(AB33='Tabla Valoración controles'!$D$13,'Tabla Valoración controles'!$F$13,'Tabla Valoración controles'!$F$14)</f>
        <v>0</v>
      </c>
      <c r="AD33" s="151">
        <f t="shared" si="5"/>
        <v>0.15</v>
      </c>
      <c r="AE33" s="215" t="s">
        <v>131</v>
      </c>
      <c r="AF33" s="142">
        <f>IF(AE33=CONTROLES!$C$50,CONTROLES!$D$50,CONTROLES!$D$51)</f>
        <v>15</v>
      </c>
      <c r="AG33" s="212" t="s">
        <v>132</v>
      </c>
      <c r="AH33" s="142">
        <f>IF(AG33=CONTROLES!$C$52,CONTROLES!$D$52,CONTROLES!$D$53)</f>
        <v>15</v>
      </c>
      <c r="AI33" s="212" t="s">
        <v>133</v>
      </c>
      <c r="AJ33" s="142">
        <f>IF('Riesgos gestión'!AI33=CONTROLES!$C$54,CONTROLES!$D$54,CONTROLES!$D$55)</f>
        <v>15</v>
      </c>
      <c r="AK33" s="212"/>
      <c r="AL33" s="142" t="e" cm="1">
        <f t="array" ref="AL33">_xlfn.IFS(AK33=CONTROLES!$C$56,"15",'Riesgos gestión'!AK33=CONTROLES!$C$57,"10",AK33=CONTROLES!$C$58,"0")</f>
        <v>#N/A</v>
      </c>
      <c r="AM33" s="212"/>
      <c r="AN33" s="142">
        <f>IF(AM33=CONTROLES!$C$59,CONTROLES!$D$59,CONTROLES!$D$60)</f>
        <v>0</v>
      </c>
      <c r="AO33" s="212"/>
      <c r="AP33" s="142">
        <f>IF(AO33=CONTROLES!$C$61,CONTROLES!$D$61,CONTROLES!$D$62)</f>
        <v>0</v>
      </c>
      <c r="AQ33" s="212"/>
      <c r="AR33" s="142" t="e" cm="1">
        <f t="array" ref="AR33">_xlfn.IFS(AQ33=CONTROLES!$C$63,"10",'Riesgos gestión'!AQ33=CONTROLES!$C$64,"5",AQ33=CONTROLES!$C$65,"0")</f>
        <v>#N/A</v>
      </c>
      <c r="AS33" s="218" t="e">
        <f t="shared" si="4"/>
        <v>#N/A</v>
      </c>
      <c r="AT33" s="219" t="str">
        <f t="shared" si="2"/>
        <v/>
      </c>
      <c r="AU33" s="256"/>
      <c r="AV33" s="306"/>
      <c r="AW33" s="306"/>
      <c r="AX33" s="306"/>
      <c r="AY33" s="306"/>
      <c r="AZ33" s="306"/>
      <c r="BA33" s="306"/>
      <c r="BB33" s="154"/>
      <c r="BC33" s="154"/>
      <c r="BD33" s="142"/>
      <c r="BE33" s="155"/>
      <c r="BF33" s="155"/>
      <c r="BG33" s="154"/>
      <c r="BH33" s="154"/>
      <c r="BI33" s="154"/>
      <c r="BJ33" s="157"/>
      <c r="BK33" s="157"/>
      <c r="BL33" s="157"/>
      <c r="BM33" s="157"/>
      <c r="BN33" s="157"/>
      <c r="BO33" s="157"/>
      <c r="BP33" s="157"/>
      <c r="BQ33" s="157"/>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row>
    <row r="34" spans="1:130" ht="66" customHeight="1" x14ac:dyDescent="0.25">
      <c r="A34" s="308">
        <v>5</v>
      </c>
      <c r="B34" s="310" t="s">
        <v>146</v>
      </c>
      <c r="C34" s="310" t="str">
        <f>VLOOKUP(B34,FORMULAS!$A$30:$C$52,2,0)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34" s="310" t="str">
        <f>VLOOKUP(B34,FORMULAS!$A$30:$C$52,3,0)</f>
        <v>Director de Mejoramiento de Vivienda</v>
      </c>
      <c r="E34" s="310" t="s">
        <v>121</v>
      </c>
      <c r="F34" s="310" t="s">
        <v>603</v>
      </c>
      <c r="G34" s="310" t="s">
        <v>169</v>
      </c>
      <c r="H34" s="251"/>
      <c r="I34" s="312">
        <v>250</v>
      </c>
      <c r="J34" s="313" t="str">
        <f>VLOOKUP(K34,'Tabla probabilidad'!$D$3:$E$8,2,0)</f>
        <v>Media</v>
      </c>
      <c r="K34" s="314">
        <v>0.6</v>
      </c>
      <c r="L34" s="314" t="s">
        <v>162</v>
      </c>
      <c r="M34" s="305" t="str">
        <f>VLOOKUP(L34,'Tabla Impacto'!$D$3:$F$8,3,0)</f>
        <v>Leve</v>
      </c>
      <c r="N34" s="305">
        <f>VLOOKUP(L34,'Tabla Impacto'!$D$3:$F$8,2,0)</f>
        <v>0.2</v>
      </c>
      <c r="O34" s="305" t="str">
        <f>CONCATENATE(M34,J34)</f>
        <v>LeveMedia</v>
      </c>
      <c r="P34" s="307" t="str">
        <f>VLOOKUP(O34,FORMULAS!$K$17:$L$42,2,0)</f>
        <v>Moderado</v>
      </c>
      <c r="Q34" s="141"/>
      <c r="R34" s="163" t="s">
        <v>170</v>
      </c>
      <c r="S34" s="141" t="s">
        <v>126</v>
      </c>
      <c r="T34" s="215" t="s">
        <v>126</v>
      </c>
      <c r="U34" s="151">
        <f>+IF(T34='Tabla Valoración controles'!$D$4,'Tabla Valoración controles'!$F$4,IF(T34='Tabla Valoración controles'!$D$5,'Tabla Valoración controles'!$F$5,IF(T34=FORMULAS!$A$10,0,'Tabla Valoración controles'!$F$6)))</f>
        <v>0.25</v>
      </c>
      <c r="V34" s="215" t="s">
        <v>127</v>
      </c>
      <c r="W34" s="151">
        <f>+IF(V34='Tabla Valoración controles'!$D$7,'Tabla Valoración controles'!$F$7,IF(V34=FORMULAS!$A$10,0,'Tabla Valoración controles'!$F$8))</f>
        <v>0.15</v>
      </c>
      <c r="X34" s="215" t="s">
        <v>128</v>
      </c>
      <c r="Y34" s="151">
        <f>+IF(X34='Tabla Valoración controles'!$D$9,'Tabla Valoración controles'!$F$9,'Tabla Valoración controles'!$F$10)</f>
        <v>0</v>
      </c>
      <c r="Z34" s="215" t="s">
        <v>129</v>
      </c>
      <c r="AA34" s="151">
        <f>+IF(Z34='Tabla Valoración controles'!$D$11,'Tabla Valoración controles'!$F$11,'Tabla Valoración controles'!$F$12)</f>
        <v>0</v>
      </c>
      <c r="AB34" s="215" t="s">
        <v>130</v>
      </c>
      <c r="AC34" s="151">
        <f>+IF(AB34='Tabla Valoración controles'!$D$13,'Tabla Valoración controles'!$F$13,'Tabla Valoración controles'!$F$14)</f>
        <v>0</v>
      </c>
      <c r="AD34" s="151">
        <f t="shared" si="5"/>
        <v>0.4</v>
      </c>
      <c r="AE34" s="215" t="s">
        <v>131</v>
      </c>
      <c r="AF34" s="142">
        <f>IF(AE34=CONTROLES!$C$50,CONTROLES!$D$50,CONTROLES!$D$51)</f>
        <v>15</v>
      </c>
      <c r="AG34" s="212" t="s">
        <v>132</v>
      </c>
      <c r="AH34" s="142">
        <f>IF(AG34=CONTROLES!$C$52,CONTROLES!$D$52,CONTROLES!$D$53)</f>
        <v>15</v>
      </c>
      <c r="AI34" s="212" t="s">
        <v>133</v>
      </c>
      <c r="AJ34" s="142">
        <f>IF('Riesgos gestión'!AI34=CONTROLES!$C$54,CONTROLES!$D$54,CONTROLES!$D$55)</f>
        <v>15</v>
      </c>
      <c r="AK34" s="212" t="s">
        <v>134</v>
      </c>
      <c r="AL34" s="142" t="str" cm="1">
        <f t="array" ref="AL34">_xlfn.IFS(AK34=CONTROLES!$C$56,"15",'Riesgos gestión'!AK34=CONTROLES!$C$57,"10",AK34=CONTROLES!$C$58,"0")</f>
        <v>15</v>
      </c>
      <c r="AM34" s="212" t="s">
        <v>135</v>
      </c>
      <c r="AN34" s="142">
        <f>IF(AM34=CONTROLES!$C$59,CONTROLES!$D$59,CONTROLES!$D$60)</f>
        <v>15</v>
      </c>
      <c r="AO34" s="212" t="s">
        <v>136</v>
      </c>
      <c r="AP34" s="142">
        <f>IF(AO34=CONTROLES!$C$61,CONTROLES!$D$61,CONTROLES!$D$62)</f>
        <v>15</v>
      </c>
      <c r="AQ34" s="212" t="s">
        <v>137</v>
      </c>
      <c r="AR34" s="142" t="str" cm="1">
        <f t="array" ref="AR34">_xlfn.IFS(AQ34=CONTROLES!$C$63,"10",'Riesgos gestión'!AQ34=CONTROLES!$C$64,"5",AQ34=CONTROLES!$C$65,"0")</f>
        <v>10</v>
      </c>
      <c r="AS34" s="218">
        <f t="shared" si="4"/>
        <v>100</v>
      </c>
      <c r="AT34" s="219" t="str">
        <f t="shared" si="2"/>
        <v>Fuerte</v>
      </c>
      <c r="AU34" s="254">
        <v>0.4</v>
      </c>
      <c r="AV34" s="315" t="s">
        <v>172</v>
      </c>
      <c r="AW34" s="315" t="str">
        <f>+IF(S34=[2]FORMULAS!$A$9,#REF!,'[2]208-PLA-Ft-78 Mapa Gestión'!N34:N39)</f>
        <v>Leve</v>
      </c>
      <c r="AX34" s="315">
        <f>+IF(S34=[2]FORMULAS!B33,'[2]208-PLA-Ft-78 Mapa Gestión'!AG39,'[2]208-PLA-Ft-78 Mapa Gestión'!O34:O39)</f>
        <v>0.2</v>
      </c>
      <c r="AY34" s="316" t="str">
        <f>CONCATENATE(AW34,AV34)</f>
        <v>LeveMedia</v>
      </c>
      <c r="AZ34" s="317" t="str">
        <f>VLOOKUP(AY34,[2]FORMULAS!$K$17:$L$42,2,0)</f>
        <v>Moderado</v>
      </c>
      <c r="BA34" s="314" t="s">
        <v>138</v>
      </c>
      <c r="BB34" s="154" t="s">
        <v>173</v>
      </c>
      <c r="BC34" s="154" t="s">
        <v>140</v>
      </c>
      <c r="BD34" s="142" t="s">
        <v>174</v>
      </c>
      <c r="BE34" s="155">
        <v>45323</v>
      </c>
      <c r="BF34" s="155">
        <v>45656</v>
      </c>
      <c r="BG34" s="154" t="s">
        <v>175</v>
      </c>
      <c r="BH34" s="154" t="s">
        <v>176</v>
      </c>
      <c r="BI34" s="156" t="s">
        <v>539</v>
      </c>
      <c r="BJ34" s="157"/>
      <c r="BK34" s="157"/>
      <c r="BL34" s="157"/>
      <c r="BM34" s="157"/>
      <c r="BN34" s="157"/>
      <c r="BO34" s="157"/>
      <c r="BP34" s="157"/>
      <c r="BQ34" s="157"/>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402">
        <v>45667</v>
      </c>
      <c r="DN34" s="390" t="s">
        <v>757</v>
      </c>
      <c r="DO34" s="390" t="s">
        <v>758</v>
      </c>
      <c r="DP34" s="390" t="s">
        <v>758</v>
      </c>
      <c r="DQ34" s="390" t="s">
        <v>758</v>
      </c>
      <c r="DR34" s="390" t="s">
        <v>758</v>
      </c>
      <c r="DS34" s="390" t="s">
        <v>758</v>
      </c>
      <c r="DT34" s="390" t="s">
        <v>758</v>
      </c>
      <c r="DU34" s="158"/>
      <c r="DV34" s="158"/>
      <c r="DW34" s="158"/>
      <c r="DX34" s="158"/>
      <c r="DY34" s="158"/>
      <c r="DZ34" s="158"/>
    </row>
    <row r="35" spans="1:130" ht="17.25" hidden="1" customHeight="1" x14ac:dyDescent="0.25">
      <c r="A35" s="309"/>
      <c r="B35" s="311"/>
      <c r="C35" s="306"/>
      <c r="D35" s="306"/>
      <c r="E35" s="306"/>
      <c r="F35" s="306"/>
      <c r="G35" s="306"/>
      <c r="H35" s="252"/>
      <c r="I35" s="306"/>
      <c r="J35" s="306"/>
      <c r="K35" s="306"/>
      <c r="L35" s="306"/>
      <c r="M35" s="306"/>
      <c r="N35" s="306"/>
      <c r="O35" s="306"/>
      <c r="P35" s="306"/>
      <c r="Q35" s="141"/>
      <c r="R35" s="148"/>
      <c r="S35" s="141" t="s">
        <v>145</v>
      </c>
      <c r="T35" s="215" t="s">
        <v>145</v>
      </c>
      <c r="U35" s="151">
        <f>+IF(T35='Tabla Valoración controles'!$D$4,'Tabla Valoración controles'!$F$4,IF(T35='Tabla Valoración controles'!$D$5,'Tabla Valoración controles'!$F$5,IF(T35=FORMULAS!$A$10,0,'Tabla Valoración controles'!$F$6)))</f>
        <v>0</v>
      </c>
      <c r="V35" s="215" t="s">
        <v>127</v>
      </c>
      <c r="W35" s="151">
        <f>+IF(V35='Tabla Valoración controles'!$D$7,'Tabla Valoración controles'!$F$7,IF(V35=FORMULAS!$A$10,0,'Tabla Valoración controles'!$F$8))</f>
        <v>0.15</v>
      </c>
      <c r="X35" s="215"/>
      <c r="Y35" s="151">
        <f>+IF(X35='Tabla Valoración controles'!$D$9,'Tabla Valoración controles'!$F$9,'Tabla Valoración controles'!$F$10)</f>
        <v>0</v>
      </c>
      <c r="Z35" s="215" t="s">
        <v>129</v>
      </c>
      <c r="AA35" s="151">
        <f>+IF(Z35='Tabla Valoración controles'!$D$11,'Tabla Valoración controles'!$F$11,'Tabla Valoración controles'!$F$12)</f>
        <v>0</v>
      </c>
      <c r="AB35" s="215" t="s">
        <v>130</v>
      </c>
      <c r="AC35" s="151">
        <f>+IF(AB35='Tabla Valoración controles'!$D$13,'Tabla Valoración controles'!$F$13,'Tabla Valoración controles'!$F$14)</f>
        <v>0</v>
      </c>
      <c r="AD35" s="151">
        <f t="shared" si="5"/>
        <v>0.15</v>
      </c>
      <c r="AE35" s="215" t="s">
        <v>131</v>
      </c>
      <c r="AF35" s="142">
        <f>IF(AE35=CONTROLES!$C$50,CONTROLES!$D$50,CONTROLES!$D$51)</f>
        <v>15</v>
      </c>
      <c r="AG35" s="212" t="s">
        <v>132</v>
      </c>
      <c r="AH35" s="142">
        <f>IF(AG35=CONTROLES!$C$52,CONTROLES!$D$52,CONTROLES!$D$53)</f>
        <v>15</v>
      </c>
      <c r="AI35" s="212" t="s">
        <v>133</v>
      </c>
      <c r="AJ35" s="142">
        <f>IF('Riesgos gestión'!AI35=CONTROLES!$C$54,CONTROLES!$D$54,CONTROLES!$D$55)</f>
        <v>15</v>
      </c>
      <c r="AK35" s="212"/>
      <c r="AL35" s="142" t="e" cm="1">
        <f t="array" ref="AL35">_xlfn.IFS(AK35=CONTROLES!$C$56,"15",'Riesgos gestión'!AK35=CONTROLES!$C$57,"10",AK35=CONTROLES!$C$58,"0")</f>
        <v>#N/A</v>
      </c>
      <c r="AM35" s="212" t="s">
        <v>135</v>
      </c>
      <c r="AN35" s="142">
        <f>IF(AM35=CONTROLES!$C$59,CONTROLES!$D$59,CONTROLES!$D$60)</f>
        <v>15</v>
      </c>
      <c r="AO35" s="212" t="s">
        <v>136</v>
      </c>
      <c r="AP35" s="142">
        <f>IF(AO35=CONTROLES!$C$61,CONTROLES!$D$61,CONTROLES!$D$62)</f>
        <v>15</v>
      </c>
      <c r="AQ35" s="212" t="s">
        <v>137</v>
      </c>
      <c r="AR35" s="142" t="str" cm="1">
        <f t="array" ref="AR35">_xlfn.IFS(AQ35=CONTROLES!$C$63,"10",'Riesgos gestión'!AQ35=CONTROLES!$C$64,"5",AQ35=CONTROLES!$C$65,"0")</f>
        <v>10</v>
      </c>
      <c r="AS35" s="218" t="e">
        <f t="shared" si="4"/>
        <v>#N/A</v>
      </c>
      <c r="AT35" s="219" t="str">
        <f t="shared" si="2"/>
        <v/>
      </c>
      <c r="AU35" s="255"/>
      <c r="AV35" s="306"/>
      <c r="AW35" s="306"/>
      <c r="AX35" s="306"/>
      <c r="AY35" s="306"/>
      <c r="AZ35" s="306"/>
      <c r="BA35" s="306"/>
      <c r="BB35" s="154"/>
      <c r="BC35" s="154"/>
      <c r="BD35" s="142"/>
      <c r="BE35" s="155"/>
      <c r="BF35" s="155"/>
      <c r="BG35" s="154"/>
      <c r="BH35" s="154"/>
      <c r="BI35" s="154"/>
      <c r="BJ35" s="157"/>
      <c r="BK35" s="157"/>
      <c r="BL35" s="157"/>
      <c r="BM35" s="157"/>
      <c r="BN35" s="157"/>
      <c r="BO35" s="157"/>
      <c r="BP35" s="157"/>
      <c r="BQ35" s="157"/>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row>
    <row r="36" spans="1:130" ht="17.25" hidden="1" customHeight="1" x14ac:dyDescent="0.25">
      <c r="A36" s="309"/>
      <c r="B36" s="311"/>
      <c r="C36" s="306"/>
      <c r="D36" s="306"/>
      <c r="E36" s="306"/>
      <c r="F36" s="306"/>
      <c r="G36" s="306"/>
      <c r="H36" s="252"/>
      <c r="I36" s="306"/>
      <c r="J36" s="306"/>
      <c r="K36" s="306"/>
      <c r="L36" s="306"/>
      <c r="M36" s="306"/>
      <c r="N36" s="306"/>
      <c r="O36" s="306"/>
      <c r="P36" s="306"/>
      <c r="Q36" s="141"/>
      <c r="R36" s="148"/>
      <c r="S36" s="141" t="s">
        <v>145</v>
      </c>
      <c r="T36" s="215" t="s">
        <v>145</v>
      </c>
      <c r="U36" s="151">
        <f>+IF(T36='Tabla Valoración controles'!$D$4,'Tabla Valoración controles'!$F$4,IF(T36='Tabla Valoración controles'!$D$5,'Tabla Valoración controles'!$F$5,IF(T36=FORMULAS!$A$10,0,'Tabla Valoración controles'!$F$6)))</f>
        <v>0</v>
      </c>
      <c r="V36" s="215" t="s">
        <v>127</v>
      </c>
      <c r="W36" s="151">
        <f>+IF(V36='Tabla Valoración controles'!$D$7,'Tabla Valoración controles'!$F$7,IF(V36=FORMULAS!$A$10,0,'Tabla Valoración controles'!$F$8))</f>
        <v>0.15</v>
      </c>
      <c r="X36" s="215"/>
      <c r="Y36" s="151">
        <f>+IF(X36='Tabla Valoración controles'!$D$9,'Tabla Valoración controles'!$F$9,'Tabla Valoración controles'!$F$10)</f>
        <v>0</v>
      </c>
      <c r="Z36" s="215" t="s">
        <v>129</v>
      </c>
      <c r="AA36" s="151">
        <f>+IF(Z36='Tabla Valoración controles'!$D$11,'Tabla Valoración controles'!$F$11,'Tabla Valoración controles'!$F$12)</f>
        <v>0</v>
      </c>
      <c r="AB36" s="215" t="s">
        <v>130</v>
      </c>
      <c r="AC36" s="151">
        <f>+IF(AB36='Tabla Valoración controles'!$D$13,'Tabla Valoración controles'!$F$13,'Tabla Valoración controles'!$F$14)</f>
        <v>0</v>
      </c>
      <c r="AD36" s="151">
        <f t="shared" si="5"/>
        <v>0.15</v>
      </c>
      <c r="AE36" s="215" t="s">
        <v>131</v>
      </c>
      <c r="AF36" s="142">
        <f>IF(AE36=CONTROLES!$C$50,CONTROLES!$D$50,CONTROLES!$D$51)</f>
        <v>15</v>
      </c>
      <c r="AG36" s="212" t="s">
        <v>132</v>
      </c>
      <c r="AH36" s="142">
        <f>IF(AG36=CONTROLES!$C$52,CONTROLES!$D$52,CONTROLES!$D$53)</f>
        <v>15</v>
      </c>
      <c r="AI36" s="212" t="s">
        <v>133</v>
      </c>
      <c r="AJ36" s="142">
        <f>IF('Riesgos gestión'!AI36=CONTROLES!$C$54,CONTROLES!$D$54,CONTROLES!$D$55)</f>
        <v>15</v>
      </c>
      <c r="AK36" s="212"/>
      <c r="AL36" s="142" t="e" cm="1">
        <f t="array" ref="AL36">_xlfn.IFS(AK36=CONTROLES!$C$56,"15",'Riesgos gestión'!AK36=CONTROLES!$C$57,"10",AK36=CONTROLES!$C$58,"0")</f>
        <v>#N/A</v>
      </c>
      <c r="AM36" s="212" t="s">
        <v>135</v>
      </c>
      <c r="AN36" s="142">
        <f>IF(AM36=CONTROLES!$C$59,CONTROLES!$D$59,CONTROLES!$D$60)</f>
        <v>15</v>
      </c>
      <c r="AO36" s="212" t="s">
        <v>136</v>
      </c>
      <c r="AP36" s="142">
        <f>IF(AO36=CONTROLES!$C$61,CONTROLES!$D$61,CONTROLES!$D$62)</f>
        <v>15</v>
      </c>
      <c r="AQ36" s="212" t="s">
        <v>137</v>
      </c>
      <c r="AR36" s="142" t="str" cm="1">
        <f t="array" ref="AR36">_xlfn.IFS(AQ36=CONTROLES!$C$63,"10",'Riesgos gestión'!AQ36=CONTROLES!$C$64,"5",AQ36=CONTROLES!$C$65,"0")</f>
        <v>10</v>
      </c>
      <c r="AS36" s="218" t="e">
        <f t="shared" si="4"/>
        <v>#N/A</v>
      </c>
      <c r="AT36" s="219" t="str">
        <f t="shared" si="2"/>
        <v/>
      </c>
      <c r="AU36" s="255"/>
      <c r="AV36" s="306"/>
      <c r="AW36" s="306"/>
      <c r="AX36" s="306"/>
      <c r="AY36" s="306"/>
      <c r="AZ36" s="306"/>
      <c r="BA36" s="306"/>
      <c r="BB36" s="154"/>
      <c r="BC36" s="154"/>
      <c r="BD36" s="142"/>
      <c r="BE36" s="155"/>
      <c r="BF36" s="155"/>
      <c r="BG36" s="154"/>
      <c r="BH36" s="154"/>
      <c r="BI36" s="154"/>
      <c r="BJ36" s="157"/>
      <c r="BK36" s="157"/>
      <c r="BL36" s="157"/>
      <c r="BM36" s="157"/>
      <c r="BN36" s="157"/>
      <c r="BO36" s="157"/>
      <c r="BP36" s="157"/>
      <c r="BQ36" s="157"/>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row>
    <row r="37" spans="1:130" ht="17.25" hidden="1" customHeight="1" x14ac:dyDescent="0.25">
      <c r="A37" s="309"/>
      <c r="B37" s="311"/>
      <c r="C37" s="306"/>
      <c r="D37" s="306"/>
      <c r="E37" s="306"/>
      <c r="F37" s="306"/>
      <c r="G37" s="306"/>
      <c r="H37" s="252"/>
      <c r="I37" s="306"/>
      <c r="J37" s="306"/>
      <c r="K37" s="306"/>
      <c r="L37" s="306"/>
      <c r="M37" s="306"/>
      <c r="N37" s="306"/>
      <c r="O37" s="306"/>
      <c r="P37" s="306"/>
      <c r="Q37" s="141"/>
      <c r="R37" s="148"/>
      <c r="S37" s="141" t="s">
        <v>145</v>
      </c>
      <c r="T37" s="215" t="s">
        <v>145</v>
      </c>
      <c r="U37" s="151">
        <f>+IF(T37='Tabla Valoración controles'!$D$4,'Tabla Valoración controles'!$F$4,IF(T37='Tabla Valoración controles'!$D$5,'Tabla Valoración controles'!$F$5,IF(T37=FORMULAS!$A$10,0,'Tabla Valoración controles'!$F$6)))</f>
        <v>0</v>
      </c>
      <c r="V37" s="215" t="s">
        <v>127</v>
      </c>
      <c r="W37" s="151">
        <f>+IF(V37='Tabla Valoración controles'!$D$7,'Tabla Valoración controles'!$F$7,IF(V37=FORMULAS!$A$10,0,'Tabla Valoración controles'!$F$8))</f>
        <v>0.15</v>
      </c>
      <c r="X37" s="215"/>
      <c r="Y37" s="151">
        <f>+IF(X37='Tabla Valoración controles'!$D$9,'Tabla Valoración controles'!$F$9,'Tabla Valoración controles'!$F$10)</f>
        <v>0</v>
      </c>
      <c r="Z37" s="215" t="s">
        <v>129</v>
      </c>
      <c r="AA37" s="151">
        <f>+IF(Z37='Tabla Valoración controles'!$D$11,'Tabla Valoración controles'!$F$11,'Tabla Valoración controles'!$F$12)</f>
        <v>0</v>
      </c>
      <c r="AB37" s="215" t="s">
        <v>130</v>
      </c>
      <c r="AC37" s="151">
        <f>+IF(AB37='Tabla Valoración controles'!$D$13,'Tabla Valoración controles'!$F$13,'Tabla Valoración controles'!$F$14)</f>
        <v>0</v>
      </c>
      <c r="AD37" s="151">
        <f t="shared" si="5"/>
        <v>0.15</v>
      </c>
      <c r="AE37" s="215" t="s">
        <v>131</v>
      </c>
      <c r="AF37" s="142">
        <f>IF(AE37=CONTROLES!$C$50,CONTROLES!$D$50,CONTROLES!$D$51)</f>
        <v>15</v>
      </c>
      <c r="AG37" s="212" t="s">
        <v>132</v>
      </c>
      <c r="AH37" s="142">
        <f>IF(AG37=CONTROLES!$C$52,CONTROLES!$D$52,CONTROLES!$D$53)</f>
        <v>15</v>
      </c>
      <c r="AI37" s="212" t="s">
        <v>133</v>
      </c>
      <c r="AJ37" s="142">
        <f>IF('Riesgos gestión'!AI37=CONTROLES!$C$54,CONTROLES!$D$54,CONTROLES!$D$55)</f>
        <v>15</v>
      </c>
      <c r="AK37" s="212"/>
      <c r="AL37" s="142" t="e" cm="1">
        <f t="array" ref="AL37">_xlfn.IFS(AK37=CONTROLES!$C$56,"15",'Riesgos gestión'!AK37=CONTROLES!$C$57,"10",AK37=CONTROLES!$C$58,"0")</f>
        <v>#N/A</v>
      </c>
      <c r="AM37" s="212" t="s">
        <v>135</v>
      </c>
      <c r="AN37" s="142">
        <f>IF(AM37=CONTROLES!$C$59,CONTROLES!$D$59,CONTROLES!$D$60)</f>
        <v>15</v>
      </c>
      <c r="AO37" s="212" t="s">
        <v>136</v>
      </c>
      <c r="AP37" s="142">
        <f>IF(AO37=CONTROLES!$C$61,CONTROLES!$D$61,CONTROLES!$D$62)</f>
        <v>15</v>
      </c>
      <c r="AQ37" s="212" t="s">
        <v>137</v>
      </c>
      <c r="AR37" s="142" t="str" cm="1">
        <f t="array" ref="AR37">_xlfn.IFS(AQ37=CONTROLES!$C$63,"10",'Riesgos gestión'!AQ37=CONTROLES!$C$64,"5",AQ37=CONTROLES!$C$65,"0")</f>
        <v>10</v>
      </c>
      <c r="AS37" s="218" t="e">
        <f t="shared" si="4"/>
        <v>#N/A</v>
      </c>
      <c r="AT37" s="219" t="str">
        <f t="shared" si="2"/>
        <v/>
      </c>
      <c r="AU37" s="255"/>
      <c r="AV37" s="306"/>
      <c r="AW37" s="306"/>
      <c r="AX37" s="306"/>
      <c r="AY37" s="306"/>
      <c r="AZ37" s="306"/>
      <c r="BA37" s="306"/>
      <c r="BB37" s="154"/>
      <c r="BC37" s="154"/>
      <c r="BD37" s="142"/>
      <c r="BE37" s="155"/>
      <c r="BF37" s="155"/>
      <c r="BG37" s="154"/>
      <c r="BH37" s="154"/>
      <c r="BI37" s="154"/>
      <c r="BJ37" s="157"/>
      <c r="BK37" s="157"/>
      <c r="BL37" s="157"/>
      <c r="BM37" s="157"/>
      <c r="BN37" s="157"/>
      <c r="BO37" s="157"/>
      <c r="BP37" s="157"/>
      <c r="BQ37" s="157"/>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row>
    <row r="38" spans="1:130" ht="17.25" hidden="1" customHeight="1" x14ac:dyDescent="0.25">
      <c r="A38" s="309"/>
      <c r="B38" s="311"/>
      <c r="C38" s="306"/>
      <c r="D38" s="306"/>
      <c r="E38" s="306"/>
      <c r="F38" s="306"/>
      <c r="G38" s="306"/>
      <c r="H38" s="252"/>
      <c r="I38" s="306"/>
      <c r="J38" s="306"/>
      <c r="K38" s="306"/>
      <c r="L38" s="306"/>
      <c r="M38" s="306"/>
      <c r="N38" s="306"/>
      <c r="O38" s="306"/>
      <c r="P38" s="306"/>
      <c r="Q38" s="141"/>
      <c r="R38" s="148"/>
      <c r="S38" s="141" t="s">
        <v>145</v>
      </c>
      <c r="T38" s="215" t="s">
        <v>145</v>
      </c>
      <c r="U38" s="151">
        <f>+IF(T38='Tabla Valoración controles'!$D$4,'Tabla Valoración controles'!$F$4,IF(T38='Tabla Valoración controles'!$D$5,'Tabla Valoración controles'!$F$5,IF(T38=FORMULAS!$A$10,0,'Tabla Valoración controles'!$F$6)))</f>
        <v>0</v>
      </c>
      <c r="V38" s="215" t="s">
        <v>127</v>
      </c>
      <c r="W38" s="151">
        <f>+IF(V38='Tabla Valoración controles'!$D$7,'Tabla Valoración controles'!$F$7,IF(V38=FORMULAS!$A$10,0,'Tabla Valoración controles'!$F$8))</f>
        <v>0.15</v>
      </c>
      <c r="X38" s="215"/>
      <c r="Y38" s="151">
        <f>+IF(X38='Tabla Valoración controles'!$D$9,'Tabla Valoración controles'!$F$9,'Tabla Valoración controles'!$F$10)</f>
        <v>0</v>
      </c>
      <c r="Z38" s="215" t="s">
        <v>129</v>
      </c>
      <c r="AA38" s="151">
        <f>+IF(Z38='Tabla Valoración controles'!$D$11,'Tabla Valoración controles'!$F$11,'Tabla Valoración controles'!$F$12)</f>
        <v>0</v>
      </c>
      <c r="AB38" s="215" t="s">
        <v>130</v>
      </c>
      <c r="AC38" s="151">
        <f>+IF(AB38='Tabla Valoración controles'!$D$13,'Tabla Valoración controles'!$F$13,'Tabla Valoración controles'!$F$14)</f>
        <v>0</v>
      </c>
      <c r="AD38" s="151">
        <f t="shared" si="5"/>
        <v>0.15</v>
      </c>
      <c r="AE38" s="215" t="s">
        <v>131</v>
      </c>
      <c r="AF38" s="142">
        <f>IF(AE38=CONTROLES!$C$50,CONTROLES!$D$50,CONTROLES!$D$51)</f>
        <v>15</v>
      </c>
      <c r="AG38" s="212" t="s">
        <v>132</v>
      </c>
      <c r="AH38" s="142">
        <f>IF(AG38=CONTROLES!$C$52,CONTROLES!$D$52,CONTROLES!$D$53)</f>
        <v>15</v>
      </c>
      <c r="AI38" s="212" t="s">
        <v>133</v>
      </c>
      <c r="AJ38" s="142">
        <f>IF('Riesgos gestión'!AI38=CONTROLES!$C$54,CONTROLES!$D$54,CONTROLES!$D$55)</f>
        <v>15</v>
      </c>
      <c r="AK38" s="212"/>
      <c r="AL38" s="142" t="e" cm="1">
        <f t="array" ref="AL38">_xlfn.IFS(AK38=CONTROLES!$C$56,"15",'Riesgos gestión'!AK38=CONTROLES!$C$57,"10",AK38=CONTROLES!$C$58,"0")</f>
        <v>#N/A</v>
      </c>
      <c r="AM38" s="212" t="s">
        <v>135</v>
      </c>
      <c r="AN38" s="142">
        <f>IF(AM38=CONTROLES!$C$59,CONTROLES!$D$59,CONTROLES!$D$60)</f>
        <v>15</v>
      </c>
      <c r="AO38" s="212" t="s">
        <v>136</v>
      </c>
      <c r="AP38" s="142">
        <f>IF(AO38=CONTROLES!$C$61,CONTROLES!$D$61,CONTROLES!$D$62)</f>
        <v>15</v>
      </c>
      <c r="AQ38" s="212" t="s">
        <v>137</v>
      </c>
      <c r="AR38" s="142" t="str" cm="1">
        <f t="array" ref="AR38">_xlfn.IFS(AQ38=CONTROLES!$C$63,"10",'Riesgos gestión'!AQ38=CONTROLES!$C$64,"5",AQ38=CONTROLES!$C$65,"0")</f>
        <v>10</v>
      </c>
      <c r="AS38" s="218" t="e">
        <f t="shared" si="4"/>
        <v>#N/A</v>
      </c>
      <c r="AT38" s="219" t="str">
        <f t="shared" si="2"/>
        <v/>
      </c>
      <c r="AU38" s="255"/>
      <c r="AV38" s="306"/>
      <c r="AW38" s="306"/>
      <c r="AX38" s="306"/>
      <c r="AY38" s="306"/>
      <c r="AZ38" s="306"/>
      <c r="BA38" s="306"/>
      <c r="BB38" s="154"/>
      <c r="BC38" s="154"/>
      <c r="BD38" s="142"/>
      <c r="BE38" s="155"/>
      <c r="BF38" s="155"/>
      <c r="BG38" s="154"/>
      <c r="BH38" s="154"/>
      <c r="BI38" s="154"/>
      <c r="BJ38" s="157"/>
      <c r="BK38" s="157"/>
      <c r="BL38" s="157"/>
      <c r="BM38" s="157"/>
      <c r="BN38" s="157"/>
      <c r="BO38" s="157"/>
      <c r="BP38" s="157"/>
      <c r="BQ38" s="157"/>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row>
    <row r="39" spans="1:130" ht="17.25" hidden="1" customHeight="1" x14ac:dyDescent="0.25">
      <c r="A39" s="309"/>
      <c r="B39" s="311"/>
      <c r="C39" s="306"/>
      <c r="D39" s="306"/>
      <c r="E39" s="306"/>
      <c r="F39" s="306"/>
      <c r="G39" s="306"/>
      <c r="H39" s="253"/>
      <c r="I39" s="306"/>
      <c r="J39" s="306"/>
      <c r="K39" s="306"/>
      <c r="L39" s="306"/>
      <c r="M39" s="306"/>
      <c r="N39" s="306"/>
      <c r="O39" s="306"/>
      <c r="P39" s="306"/>
      <c r="Q39" s="141"/>
      <c r="R39" s="148"/>
      <c r="S39" s="141" t="s">
        <v>145</v>
      </c>
      <c r="T39" s="215" t="s">
        <v>145</v>
      </c>
      <c r="U39" s="151">
        <f>+IF(T39='Tabla Valoración controles'!$D$4,'Tabla Valoración controles'!$F$4,IF(T39='Tabla Valoración controles'!$D$5,'Tabla Valoración controles'!$F$5,IF(T39=FORMULAS!$A$10,0,'Tabla Valoración controles'!$F$6)))</f>
        <v>0</v>
      </c>
      <c r="V39" s="215" t="s">
        <v>127</v>
      </c>
      <c r="W39" s="151">
        <f>+IF(V39='Tabla Valoración controles'!$D$7,'Tabla Valoración controles'!$F$7,IF(V39=FORMULAS!$A$10,0,'Tabla Valoración controles'!$F$8))</f>
        <v>0.15</v>
      </c>
      <c r="X39" s="215"/>
      <c r="Y39" s="151">
        <f>+IF(X39='Tabla Valoración controles'!$D$9,'Tabla Valoración controles'!$F$9,'Tabla Valoración controles'!$F$10)</f>
        <v>0</v>
      </c>
      <c r="Z39" s="215" t="s">
        <v>129</v>
      </c>
      <c r="AA39" s="151">
        <f>+IF(Z39='Tabla Valoración controles'!$D$11,'Tabla Valoración controles'!$F$11,'Tabla Valoración controles'!$F$12)</f>
        <v>0</v>
      </c>
      <c r="AB39" s="215" t="s">
        <v>130</v>
      </c>
      <c r="AC39" s="151">
        <f>+IF(AB39='Tabla Valoración controles'!$D$13,'Tabla Valoración controles'!$F$13,'Tabla Valoración controles'!$F$14)</f>
        <v>0</v>
      </c>
      <c r="AD39" s="151">
        <f t="shared" si="5"/>
        <v>0.15</v>
      </c>
      <c r="AE39" s="215" t="s">
        <v>131</v>
      </c>
      <c r="AF39" s="142">
        <f>IF(AE39=CONTROLES!$C$50,CONTROLES!$D$50,CONTROLES!$D$51)</f>
        <v>15</v>
      </c>
      <c r="AG39" s="212" t="s">
        <v>132</v>
      </c>
      <c r="AH39" s="142">
        <f>IF(AG39=CONTROLES!$C$52,CONTROLES!$D$52,CONTROLES!$D$53)</f>
        <v>15</v>
      </c>
      <c r="AI39" s="212" t="s">
        <v>133</v>
      </c>
      <c r="AJ39" s="142">
        <f>IF('Riesgos gestión'!AI39=CONTROLES!$C$54,CONTROLES!$D$54,CONTROLES!$D$55)</f>
        <v>15</v>
      </c>
      <c r="AK39" s="212"/>
      <c r="AL39" s="142" t="e" cm="1">
        <f t="array" ref="AL39">_xlfn.IFS(AK39=CONTROLES!$C$56,"15",'Riesgos gestión'!AK39=CONTROLES!$C$57,"10",AK39=CONTROLES!$C$58,"0")</f>
        <v>#N/A</v>
      </c>
      <c r="AM39" s="212" t="s">
        <v>135</v>
      </c>
      <c r="AN39" s="142">
        <f>IF(AM39=CONTROLES!$C$59,CONTROLES!$D$59,CONTROLES!$D$60)</f>
        <v>15</v>
      </c>
      <c r="AO39" s="212" t="s">
        <v>136</v>
      </c>
      <c r="AP39" s="142">
        <f>IF(AO39=CONTROLES!$C$61,CONTROLES!$D$61,CONTROLES!$D$62)</f>
        <v>15</v>
      </c>
      <c r="AQ39" s="212" t="s">
        <v>137</v>
      </c>
      <c r="AR39" s="142" t="str" cm="1">
        <f t="array" ref="AR39">_xlfn.IFS(AQ39=CONTROLES!$C$63,"10",'Riesgos gestión'!AQ39=CONTROLES!$C$64,"5",AQ39=CONTROLES!$C$65,"0")</f>
        <v>10</v>
      </c>
      <c r="AS39" s="218" t="e">
        <f t="shared" si="4"/>
        <v>#N/A</v>
      </c>
      <c r="AT39" s="219" t="str">
        <f t="shared" si="2"/>
        <v/>
      </c>
      <c r="AU39" s="256"/>
      <c r="AV39" s="306"/>
      <c r="AW39" s="306"/>
      <c r="AX39" s="306"/>
      <c r="AY39" s="306"/>
      <c r="AZ39" s="306"/>
      <c r="BA39" s="306"/>
      <c r="BB39" s="154"/>
      <c r="BC39" s="154"/>
      <c r="BD39" s="142"/>
      <c r="BE39" s="155"/>
      <c r="BF39" s="155"/>
      <c r="BG39" s="154"/>
      <c r="BH39" s="154"/>
      <c r="BI39" s="154"/>
      <c r="BJ39" s="157"/>
      <c r="BK39" s="157"/>
      <c r="BL39" s="157"/>
      <c r="BM39" s="157"/>
      <c r="BN39" s="157"/>
      <c r="BO39" s="157"/>
      <c r="BP39" s="157"/>
      <c r="BQ39" s="157"/>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388"/>
      <c r="DE39" s="388"/>
      <c r="DF39" s="388"/>
      <c r="DG39" s="388"/>
      <c r="DH39" s="388"/>
      <c r="DI39" s="388"/>
      <c r="DJ39" s="388"/>
      <c r="DK39" s="388"/>
      <c r="DL39" s="388"/>
      <c r="DM39" s="158"/>
      <c r="DN39" s="158"/>
      <c r="DO39" s="158"/>
      <c r="DP39" s="158"/>
      <c r="DQ39" s="158"/>
      <c r="DR39" s="158"/>
      <c r="DS39" s="158"/>
      <c r="DT39" s="158"/>
      <c r="DU39" s="158"/>
      <c r="DV39" s="158"/>
      <c r="DW39" s="158"/>
      <c r="DX39" s="158"/>
      <c r="DY39" s="158"/>
      <c r="DZ39" s="158"/>
    </row>
    <row r="40" spans="1:130" ht="130.5" customHeight="1" x14ac:dyDescent="0.25">
      <c r="A40" s="308">
        <v>6</v>
      </c>
      <c r="B40" s="310" t="s">
        <v>177</v>
      </c>
      <c r="C40" s="310" t="str">
        <f>VLOOKUP(B40,FORMULAS!$A$30:$C$52,2,0)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40" s="310" t="str">
        <f>VLOOKUP(B40,FORMULAS!$A$30:$C$52,3,0)</f>
        <v>Subdirector Financiero</v>
      </c>
      <c r="E40" s="310" t="s">
        <v>178</v>
      </c>
      <c r="F40" s="324" t="s">
        <v>604</v>
      </c>
      <c r="G40" s="310" t="s">
        <v>606</v>
      </c>
      <c r="H40" s="310" t="s">
        <v>609</v>
      </c>
      <c r="I40" s="308">
        <v>700</v>
      </c>
      <c r="J40" s="313" t="str">
        <f>VLOOKUP(K40,'Tabla probabilidad'!$D$3:$E$8,2,0)</f>
        <v>Alta</v>
      </c>
      <c r="K40" s="314">
        <v>0.8</v>
      </c>
      <c r="L40" s="242" t="s">
        <v>124</v>
      </c>
      <c r="M40" s="305" t="str">
        <f>VLOOKUP(L40,'Tabla Impacto'!$D$3:$F$8,3,0)</f>
        <v>Menor</v>
      </c>
      <c r="N40" s="305">
        <f>VLOOKUP(L40,'Tabla Impacto'!$D$3:$F$8,2,0)</f>
        <v>0.4</v>
      </c>
      <c r="O40" s="305" t="str">
        <f>CONCATENATE(M40,J40)</f>
        <v>MenorAlta</v>
      </c>
      <c r="P40" s="307" t="str">
        <f>VLOOKUP(O40,FORMULAS!$K$17:$L$42,2,0)</f>
        <v>Moderado</v>
      </c>
      <c r="Q40" s="143">
        <v>1</v>
      </c>
      <c r="R40" s="148" t="s">
        <v>611</v>
      </c>
      <c r="S40" s="141" t="s">
        <v>179</v>
      </c>
      <c r="T40" s="215" t="s">
        <v>179</v>
      </c>
      <c r="U40" s="151">
        <f>+IF(T40='Tabla Valoración controles'!$D$4,'Tabla Valoración controles'!$F$4,IF(T40='Tabla Valoración controles'!$D$5,'Tabla Valoración controles'!$F$5,IF(T40=FORMULAS!$A$10,0,'Tabla Valoración controles'!$F$6)))</f>
        <v>0.15</v>
      </c>
      <c r="V40" s="215" t="s">
        <v>127</v>
      </c>
      <c r="W40" s="151">
        <f>+IF(V40='Tabla Valoración controles'!$D$7,'Tabla Valoración controles'!$F$7,IF(V40=FORMULAS!$A$10,0,'Tabla Valoración controles'!$F$8))</f>
        <v>0.15</v>
      </c>
      <c r="X40" s="215" t="s">
        <v>149</v>
      </c>
      <c r="Y40" s="151">
        <f>+IF(X40='Tabla Valoración controles'!$D$9,'Tabla Valoración controles'!$F$9,'Tabla Valoración controles'!$F$10)</f>
        <v>0</v>
      </c>
      <c r="Z40" s="215" t="s">
        <v>129</v>
      </c>
      <c r="AA40" s="151">
        <f>+IF(Z40='Tabla Valoración controles'!$D$11,'Tabla Valoración controles'!$F$11,'Tabla Valoración controles'!$F$12)</f>
        <v>0</v>
      </c>
      <c r="AB40" s="215" t="s">
        <v>130</v>
      </c>
      <c r="AC40" s="151">
        <f>+IF(AB40='Tabla Valoración controles'!$D$13,'Tabla Valoración controles'!$F$13,'Tabla Valoración controles'!$F$14)</f>
        <v>0</v>
      </c>
      <c r="AD40" s="151">
        <f t="shared" si="5"/>
        <v>0.3</v>
      </c>
      <c r="AE40" s="215" t="s">
        <v>131</v>
      </c>
      <c r="AF40" s="142">
        <f>IF(AE40=CONTROLES!$C$50,CONTROLES!$D$50,CONTROLES!$D$51)</f>
        <v>15</v>
      </c>
      <c r="AG40" s="212" t="s">
        <v>132</v>
      </c>
      <c r="AH40" s="142">
        <f>IF(AG40=CONTROLES!$C$52,CONTROLES!$D$52,CONTROLES!$D$53)</f>
        <v>15</v>
      </c>
      <c r="AI40" s="212" t="s">
        <v>133</v>
      </c>
      <c r="AJ40" s="142">
        <f>IF('Riesgos gestión'!AI40=CONTROLES!$C$54,CONTROLES!$D$54,CONTROLES!$D$55)</f>
        <v>15</v>
      </c>
      <c r="AK40" s="212" t="s">
        <v>134</v>
      </c>
      <c r="AL40" s="142" t="str" cm="1">
        <f t="array" ref="AL40">_xlfn.IFS(AK40=CONTROLES!$C$56,"15",'Riesgos gestión'!AK40=CONTROLES!$C$57,"10",AK40=CONTROLES!$C$58,"0")</f>
        <v>15</v>
      </c>
      <c r="AM40" s="212" t="s">
        <v>135</v>
      </c>
      <c r="AN40" s="142">
        <f>IF(AM40=CONTROLES!$C$59,CONTROLES!$D$59,CONTROLES!$D$60)</f>
        <v>15</v>
      </c>
      <c r="AO40" s="212" t="s">
        <v>136</v>
      </c>
      <c r="AP40" s="142">
        <f>IF(AO40=CONTROLES!$C$61,CONTROLES!$D$61,CONTROLES!$D$62)</f>
        <v>15</v>
      </c>
      <c r="AQ40" s="212" t="s">
        <v>137</v>
      </c>
      <c r="AR40" s="142" t="str" cm="1">
        <f t="array" ref="AR40">_xlfn.IFS(AQ40=CONTROLES!$C$63,"10",'Riesgos gestión'!AQ40=CONTROLES!$C$64,"5",AQ40=CONTROLES!$C$65,"0")</f>
        <v>10</v>
      </c>
      <c r="AS40" s="218">
        <f t="shared" si="4"/>
        <v>100</v>
      </c>
      <c r="AT40" s="219" t="str">
        <f t="shared" si="2"/>
        <v>Fuerte</v>
      </c>
      <c r="AU40" s="254">
        <v>0.4</v>
      </c>
      <c r="AV40" s="315" t="s">
        <v>172</v>
      </c>
      <c r="AW40" s="315" t="s">
        <v>165</v>
      </c>
      <c r="AX40" s="315">
        <f>+IF(S40=[3]FORMULAS!B39,'[3]208-PLA-Ft-78 Mapa Gestión'!AG45,'[3]208-PLA-Ft-78 Mapa Gestión'!O40:O45)</f>
        <v>0</v>
      </c>
      <c r="AY40" s="316" t="str">
        <f>CONCATENATE(AW40,AV40)</f>
        <v>MenorMedia</v>
      </c>
      <c r="AZ40" s="317" t="str">
        <f>VLOOKUP(AY40,[3]FORMULAS!$K$17:$L$42,2,0)</f>
        <v>Moderado</v>
      </c>
      <c r="BA40" s="314" t="s">
        <v>138</v>
      </c>
      <c r="BB40" s="154" t="s">
        <v>180</v>
      </c>
      <c r="BC40" s="142" t="s">
        <v>181</v>
      </c>
      <c r="BD40" s="142" t="s">
        <v>182</v>
      </c>
      <c r="BE40" s="165">
        <v>45292</v>
      </c>
      <c r="BF40" s="165">
        <v>45657</v>
      </c>
      <c r="BG40" s="142" t="s">
        <v>183</v>
      </c>
      <c r="BH40" s="142" t="s">
        <v>184</v>
      </c>
      <c r="BI40" s="156" t="s">
        <v>539</v>
      </c>
      <c r="BJ40" s="157"/>
      <c r="BK40" s="157"/>
      <c r="BL40" s="157"/>
      <c r="BM40" s="157"/>
      <c r="BN40" s="157"/>
      <c r="BO40" s="157"/>
      <c r="BP40" s="157"/>
      <c r="BQ40" s="157"/>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386"/>
      <c r="DD40" s="391" t="s">
        <v>692</v>
      </c>
      <c r="DE40" s="392" t="s">
        <v>693</v>
      </c>
      <c r="DF40" s="391" t="s">
        <v>694</v>
      </c>
      <c r="DG40" s="392" t="s">
        <v>695</v>
      </c>
      <c r="DH40" s="393">
        <v>1</v>
      </c>
      <c r="DI40" s="391" t="s">
        <v>696</v>
      </c>
      <c r="DJ40" s="391" t="s">
        <v>697</v>
      </c>
      <c r="DK40" s="391" t="s">
        <v>226</v>
      </c>
      <c r="DL40" s="391" t="s">
        <v>226</v>
      </c>
      <c r="DM40" s="402">
        <v>45667</v>
      </c>
      <c r="DN40" s="403" t="s">
        <v>759</v>
      </c>
      <c r="DO40" s="390" t="s">
        <v>760</v>
      </c>
      <c r="DP40" s="403" t="s">
        <v>761</v>
      </c>
      <c r="DQ40" s="390" t="s">
        <v>762</v>
      </c>
      <c r="DR40" s="403" t="s">
        <v>538</v>
      </c>
      <c r="DS40" s="403" t="s">
        <v>761</v>
      </c>
      <c r="DT40" s="403" t="s">
        <v>757</v>
      </c>
      <c r="DU40" s="158"/>
      <c r="DV40" s="158"/>
      <c r="DW40" s="158"/>
      <c r="DX40" s="158"/>
      <c r="DY40" s="158"/>
      <c r="DZ40" s="158"/>
    </row>
    <row r="41" spans="1:130" ht="45.75" customHeight="1" x14ac:dyDescent="0.25">
      <c r="A41" s="309"/>
      <c r="B41" s="306"/>
      <c r="C41" s="306"/>
      <c r="D41" s="306"/>
      <c r="E41" s="306"/>
      <c r="F41" s="306"/>
      <c r="G41" s="306"/>
      <c r="H41" s="306"/>
      <c r="I41" s="306"/>
      <c r="J41" s="306"/>
      <c r="K41" s="306"/>
      <c r="L41" s="243"/>
      <c r="M41" s="306"/>
      <c r="N41" s="306"/>
      <c r="O41" s="306"/>
      <c r="P41" s="306"/>
      <c r="Q41" s="141"/>
      <c r="R41" s="148"/>
      <c r="S41" s="141" t="s">
        <v>145</v>
      </c>
      <c r="T41" s="215" t="s">
        <v>145</v>
      </c>
      <c r="U41" s="151">
        <f>+IF(T41='Tabla Valoración controles'!$D$4,'Tabla Valoración controles'!$F$4,IF(T41='Tabla Valoración controles'!$D$5,'Tabla Valoración controles'!$F$5,IF(T41=FORMULAS!$A$10,0,'Tabla Valoración controles'!$F$6)))</f>
        <v>0</v>
      </c>
      <c r="V41" s="215" t="s">
        <v>127</v>
      </c>
      <c r="W41" s="151">
        <f>+IF(V41='Tabla Valoración controles'!$D$7,'Tabla Valoración controles'!$F$7,IF(V41=FORMULAS!$A$10,0,'Tabla Valoración controles'!$F$8))</f>
        <v>0.15</v>
      </c>
      <c r="X41" s="215"/>
      <c r="Y41" s="151">
        <f>+IF(X41='Tabla Valoración controles'!$D$9,'Tabla Valoración controles'!$F$9,'Tabla Valoración controles'!$F$10)</f>
        <v>0</v>
      </c>
      <c r="Z41" s="215" t="s">
        <v>129</v>
      </c>
      <c r="AA41" s="151">
        <f>+IF(Z41='Tabla Valoración controles'!$D$11,'Tabla Valoración controles'!$F$11,'Tabla Valoración controles'!$F$12)</f>
        <v>0</v>
      </c>
      <c r="AB41" s="215" t="s">
        <v>130</v>
      </c>
      <c r="AC41" s="151">
        <f>+IF(AB41='Tabla Valoración controles'!$D$13,'Tabla Valoración controles'!$F$13,'Tabla Valoración controles'!$F$14)</f>
        <v>0</v>
      </c>
      <c r="AD41" s="151">
        <f t="shared" si="5"/>
        <v>0.15</v>
      </c>
      <c r="AE41" s="215" t="s">
        <v>131</v>
      </c>
      <c r="AF41" s="142">
        <f>IF(AE41=CONTROLES!$C$50,CONTROLES!$D$50,CONTROLES!$D$51)</f>
        <v>15</v>
      </c>
      <c r="AG41" s="212" t="s">
        <v>132</v>
      </c>
      <c r="AH41" s="142">
        <f>IF(AG41=CONTROLES!$C$52,CONTROLES!$D$52,CONTROLES!$D$53)</f>
        <v>15</v>
      </c>
      <c r="AI41" s="212" t="s">
        <v>133</v>
      </c>
      <c r="AJ41" s="142">
        <f>IF('Riesgos gestión'!AI41=CONTROLES!$C$54,CONTROLES!$D$54,CONTROLES!$D$55)</f>
        <v>15</v>
      </c>
      <c r="AK41" s="212"/>
      <c r="AL41" s="142" t="e" cm="1">
        <f t="array" ref="AL41">_xlfn.IFS(AK41=CONTROLES!$C$56,"15",'Riesgos gestión'!AK41=CONTROLES!$C$57,"10",AK41=CONTROLES!$C$58,"0")</f>
        <v>#N/A</v>
      </c>
      <c r="AM41" s="212" t="s">
        <v>135</v>
      </c>
      <c r="AN41" s="142">
        <f>IF(AM41=CONTROLES!$C$59,CONTROLES!$D$59,CONTROLES!$D$60)</f>
        <v>15</v>
      </c>
      <c r="AO41" s="212" t="s">
        <v>136</v>
      </c>
      <c r="AP41" s="142">
        <f>IF(AO41=CONTROLES!$C$61,CONTROLES!$D$61,CONTROLES!$D$62)</f>
        <v>15</v>
      </c>
      <c r="AQ41" s="212" t="s">
        <v>137</v>
      </c>
      <c r="AR41" s="142" t="str" cm="1">
        <f t="array" ref="AR41">_xlfn.IFS(AQ41=CONTROLES!$C$63,"10",'Riesgos gestión'!AQ41=CONTROLES!$C$64,"5",AQ41=CONTROLES!$C$65,"0")</f>
        <v>10</v>
      </c>
      <c r="AS41" s="218" t="e">
        <f t="shared" si="4"/>
        <v>#N/A</v>
      </c>
      <c r="AT41" s="219" t="str">
        <f t="shared" si="2"/>
        <v/>
      </c>
      <c r="AU41" s="255"/>
      <c r="AV41" s="306"/>
      <c r="AW41" s="306"/>
      <c r="AX41" s="306"/>
      <c r="AY41" s="306"/>
      <c r="AZ41" s="306"/>
      <c r="BA41" s="306"/>
      <c r="BB41" s="154" t="s">
        <v>686</v>
      </c>
      <c r="BC41" s="142" t="s">
        <v>687</v>
      </c>
      <c r="BD41" s="142" t="s">
        <v>182</v>
      </c>
      <c r="BE41" s="165">
        <v>45292</v>
      </c>
      <c r="BF41" s="165">
        <v>45657</v>
      </c>
      <c r="BG41" s="142" t="s">
        <v>688</v>
      </c>
      <c r="BH41" s="142" t="s">
        <v>689</v>
      </c>
      <c r="BI41" s="156" t="s">
        <v>539</v>
      </c>
      <c r="BJ41" s="157"/>
      <c r="BK41" s="157"/>
      <c r="BL41" s="157"/>
      <c r="BM41" s="157"/>
      <c r="BN41" s="157"/>
      <c r="BO41" s="157"/>
      <c r="BP41" s="157"/>
      <c r="BQ41" s="157"/>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386"/>
      <c r="DD41" s="391" t="s">
        <v>692</v>
      </c>
      <c r="DE41" s="391" t="s">
        <v>226</v>
      </c>
      <c r="DF41" s="391" t="s">
        <v>226</v>
      </c>
      <c r="DG41" s="392" t="s">
        <v>698</v>
      </c>
      <c r="DH41" s="393">
        <v>1</v>
      </c>
      <c r="DI41" s="391" t="s">
        <v>699</v>
      </c>
      <c r="DJ41" s="391" t="s">
        <v>697</v>
      </c>
      <c r="DK41" s="391" t="s">
        <v>226</v>
      </c>
      <c r="DL41" s="391" t="s">
        <v>226</v>
      </c>
      <c r="DM41" s="402">
        <v>45667</v>
      </c>
      <c r="DN41" s="403" t="s">
        <v>759</v>
      </c>
      <c r="DO41" s="390" t="s">
        <v>760</v>
      </c>
      <c r="DP41" s="403" t="s">
        <v>761</v>
      </c>
      <c r="DQ41" s="390" t="s">
        <v>762</v>
      </c>
      <c r="DR41" s="403" t="s">
        <v>538</v>
      </c>
      <c r="DS41" s="403" t="s">
        <v>761</v>
      </c>
      <c r="DT41" s="403" t="s">
        <v>757</v>
      </c>
      <c r="DU41" s="158"/>
      <c r="DV41" s="158"/>
      <c r="DW41" s="158"/>
      <c r="DX41" s="158"/>
      <c r="DY41" s="158"/>
      <c r="DZ41" s="158"/>
    </row>
    <row r="42" spans="1:130" ht="17.25" customHeight="1" x14ac:dyDescent="0.25">
      <c r="A42" s="309"/>
      <c r="B42" s="306"/>
      <c r="C42" s="306"/>
      <c r="D42" s="306"/>
      <c r="E42" s="306"/>
      <c r="F42" s="306"/>
      <c r="G42" s="306"/>
      <c r="H42" s="306"/>
      <c r="I42" s="306"/>
      <c r="J42" s="306"/>
      <c r="K42" s="306"/>
      <c r="L42" s="243"/>
      <c r="M42" s="306"/>
      <c r="N42" s="306"/>
      <c r="O42" s="306"/>
      <c r="P42" s="306"/>
      <c r="Q42" s="141"/>
      <c r="R42" s="148"/>
      <c r="S42" s="141" t="s">
        <v>145</v>
      </c>
      <c r="T42" s="215" t="s">
        <v>145</v>
      </c>
      <c r="U42" s="151">
        <f>+IF(T42='Tabla Valoración controles'!$D$4,'Tabla Valoración controles'!$F$4,IF(T42='Tabla Valoración controles'!$D$5,'Tabla Valoración controles'!$F$5,IF(T42=FORMULAS!$A$10,0,'Tabla Valoración controles'!$F$6)))</f>
        <v>0</v>
      </c>
      <c r="V42" s="215" t="s">
        <v>127</v>
      </c>
      <c r="W42" s="151">
        <f>+IF(V42='Tabla Valoración controles'!$D$7,'Tabla Valoración controles'!$F$7,IF(V42=FORMULAS!$A$10,0,'Tabla Valoración controles'!$F$8))</f>
        <v>0.15</v>
      </c>
      <c r="X42" s="215"/>
      <c r="Y42" s="151">
        <f>+IF(X42='Tabla Valoración controles'!$D$9,'Tabla Valoración controles'!$F$9,'Tabla Valoración controles'!$F$10)</f>
        <v>0</v>
      </c>
      <c r="Z42" s="215" t="s">
        <v>129</v>
      </c>
      <c r="AA42" s="151">
        <f>+IF(Z42='Tabla Valoración controles'!$D$11,'Tabla Valoración controles'!$F$11,'Tabla Valoración controles'!$F$12)</f>
        <v>0</v>
      </c>
      <c r="AB42" s="215" t="s">
        <v>130</v>
      </c>
      <c r="AC42" s="151">
        <f>+IF(AB42='Tabla Valoración controles'!$D$13,'Tabla Valoración controles'!$F$13,'Tabla Valoración controles'!$F$14)</f>
        <v>0</v>
      </c>
      <c r="AD42" s="151">
        <f t="shared" si="5"/>
        <v>0.15</v>
      </c>
      <c r="AE42" s="215" t="s">
        <v>131</v>
      </c>
      <c r="AF42" s="142">
        <f>IF(AE42=CONTROLES!$C$50,CONTROLES!$D$50,CONTROLES!$D$51)</f>
        <v>15</v>
      </c>
      <c r="AG42" s="212" t="s">
        <v>132</v>
      </c>
      <c r="AH42" s="142">
        <f>IF(AG42=CONTROLES!$C$52,CONTROLES!$D$52,CONTROLES!$D$53)</f>
        <v>15</v>
      </c>
      <c r="AI42" s="212" t="s">
        <v>133</v>
      </c>
      <c r="AJ42" s="142">
        <f>IF('Riesgos gestión'!AI42=CONTROLES!$C$54,CONTROLES!$D$54,CONTROLES!$D$55)</f>
        <v>15</v>
      </c>
      <c r="AK42" s="212"/>
      <c r="AL42" s="142" t="e" cm="1">
        <f t="array" ref="AL42">_xlfn.IFS(AK42=CONTROLES!$C$56,"15",'Riesgos gestión'!AK42=CONTROLES!$C$57,"10",AK42=CONTROLES!$C$58,"0")</f>
        <v>#N/A</v>
      </c>
      <c r="AM42" s="212" t="s">
        <v>135</v>
      </c>
      <c r="AN42" s="142">
        <f>IF(AM42=CONTROLES!$C$59,CONTROLES!$D$59,CONTROLES!$D$60)</f>
        <v>15</v>
      </c>
      <c r="AO42" s="212" t="s">
        <v>136</v>
      </c>
      <c r="AP42" s="142">
        <f>IF(AO42=CONTROLES!$C$61,CONTROLES!$D$61,CONTROLES!$D$62)</f>
        <v>15</v>
      </c>
      <c r="AQ42" s="212" t="s">
        <v>137</v>
      </c>
      <c r="AR42" s="142" t="str" cm="1">
        <f t="array" ref="AR42">_xlfn.IFS(AQ42=CONTROLES!$C$63,"10",'Riesgos gestión'!AQ42=CONTROLES!$C$64,"5",AQ42=CONTROLES!$C$65,"0")</f>
        <v>10</v>
      </c>
      <c r="AS42" s="218" t="e">
        <f t="shared" si="4"/>
        <v>#N/A</v>
      </c>
      <c r="AT42" s="219" t="str">
        <f t="shared" si="2"/>
        <v/>
      </c>
      <c r="AU42" s="255"/>
      <c r="AV42" s="306"/>
      <c r="AW42" s="306"/>
      <c r="AX42" s="306"/>
      <c r="AY42" s="306"/>
      <c r="AZ42" s="306"/>
      <c r="BA42" s="306"/>
      <c r="BB42" s="154"/>
      <c r="BC42" s="142"/>
      <c r="BD42" s="142"/>
      <c r="BE42" s="165"/>
      <c r="BF42" s="165"/>
      <c r="BG42" s="142"/>
      <c r="BH42" s="142"/>
      <c r="BI42" s="145"/>
      <c r="BJ42" s="157"/>
      <c r="BK42" s="157"/>
      <c r="BL42" s="157"/>
      <c r="BM42" s="157"/>
      <c r="BN42" s="157"/>
      <c r="BO42" s="157"/>
      <c r="BP42" s="157"/>
      <c r="BQ42" s="157"/>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389"/>
      <c r="DE42" s="389"/>
      <c r="DF42" s="389"/>
      <c r="DG42" s="389"/>
      <c r="DH42" s="389"/>
      <c r="DI42" s="389"/>
      <c r="DJ42" s="389"/>
      <c r="DK42" s="389"/>
      <c r="DL42" s="389"/>
      <c r="DM42" s="158"/>
      <c r="DN42" s="158"/>
      <c r="DO42" s="158"/>
      <c r="DP42" s="158"/>
      <c r="DQ42" s="158"/>
      <c r="DR42" s="158"/>
      <c r="DS42" s="158"/>
      <c r="DT42" s="158"/>
      <c r="DU42" s="158"/>
      <c r="DV42" s="158"/>
      <c r="DW42" s="158"/>
      <c r="DX42" s="158"/>
      <c r="DY42" s="158"/>
      <c r="DZ42" s="158"/>
    </row>
    <row r="43" spans="1:130" ht="17.25" customHeight="1" x14ac:dyDescent="0.25">
      <c r="A43" s="309"/>
      <c r="B43" s="306"/>
      <c r="C43" s="306"/>
      <c r="D43" s="306"/>
      <c r="E43" s="306"/>
      <c r="F43" s="306"/>
      <c r="G43" s="306"/>
      <c r="H43" s="306"/>
      <c r="I43" s="306"/>
      <c r="J43" s="306"/>
      <c r="K43" s="306"/>
      <c r="L43" s="243"/>
      <c r="M43" s="306"/>
      <c r="N43" s="306"/>
      <c r="O43" s="306"/>
      <c r="P43" s="306"/>
      <c r="Q43" s="141"/>
      <c r="R43" s="148"/>
      <c r="S43" s="141" t="s">
        <v>145</v>
      </c>
      <c r="T43" s="215" t="s">
        <v>145</v>
      </c>
      <c r="U43" s="151">
        <f>+IF(T43='Tabla Valoración controles'!$D$4,'Tabla Valoración controles'!$F$4,IF(T43='Tabla Valoración controles'!$D$5,'Tabla Valoración controles'!$F$5,IF(T43=FORMULAS!$A$10,0,'Tabla Valoración controles'!$F$6)))</f>
        <v>0</v>
      </c>
      <c r="V43" s="215" t="s">
        <v>127</v>
      </c>
      <c r="W43" s="151">
        <f>+IF(V43='Tabla Valoración controles'!$D$7,'Tabla Valoración controles'!$F$7,IF(V43=FORMULAS!$A$10,0,'Tabla Valoración controles'!$F$8))</f>
        <v>0.15</v>
      </c>
      <c r="X43" s="215"/>
      <c r="Y43" s="151">
        <f>+IF(X43='Tabla Valoración controles'!$D$9,'Tabla Valoración controles'!$F$9,'Tabla Valoración controles'!$F$10)</f>
        <v>0</v>
      </c>
      <c r="Z43" s="215" t="s">
        <v>129</v>
      </c>
      <c r="AA43" s="151">
        <f>+IF(Z43='Tabla Valoración controles'!$D$11,'Tabla Valoración controles'!$F$11,'Tabla Valoración controles'!$F$12)</f>
        <v>0</v>
      </c>
      <c r="AB43" s="215" t="s">
        <v>130</v>
      </c>
      <c r="AC43" s="151">
        <f>+IF(AB43='Tabla Valoración controles'!$D$13,'Tabla Valoración controles'!$F$13,'Tabla Valoración controles'!$F$14)</f>
        <v>0</v>
      </c>
      <c r="AD43" s="151">
        <f t="shared" si="5"/>
        <v>0.15</v>
      </c>
      <c r="AE43" s="215" t="s">
        <v>131</v>
      </c>
      <c r="AF43" s="142">
        <f>IF(AE43=CONTROLES!$C$50,CONTROLES!$D$50,CONTROLES!$D$51)</f>
        <v>15</v>
      </c>
      <c r="AG43" s="212" t="s">
        <v>132</v>
      </c>
      <c r="AH43" s="142">
        <f>IF(AG43=CONTROLES!$C$52,CONTROLES!$D$52,CONTROLES!$D$53)</f>
        <v>15</v>
      </c>
      <c r="AI43" s="212" t="s">
        <v>133</v>
      </c>
      <c r="AJ43" s="142">
        <f>IF('Riesgos gestión'!AI43=CONTROLES!$C$54,CONTROLES!$D$54,CONTROLES!$D$55)</f>
        <v>15</v>
      </c>
      <c r="AK43" s="212"/>
      <c r="AL43" s="142" t="e" cm="1">
        <f t="array" ref="AL43">_xlfn.IFS(AK43=CONTROLES!$C$56,"15",'Riesgos gestión'!AK43=CONTROLES!$C$57,"10",AK43=CONTROLES!$C$58,"0")</f>
        <v>#N/A</v>
      </c>
      <c r="AM43" s="212" t="s">
        <v>135</v>
      </c>
      <c r="AN43" s="142">
        <f>IF(AM43=CONTROLES!$C$59,CONTROLES!$D$59,CONTROLES!$D$60)</f>
        <v>15</v>
      </c>
      <c r="AO43" s="212" t="s">
        <v>136</v>
      </c>
      <c r="AP43" s="142">
        <f>IF(AO43=CONTROLES!$C$61,CONTROLES!$D$61,CONTROLES!$D$62)</f>
        <v>15</v>
      </c>
      <c r="AQ43" s="212" t="s">
        <v>137</v>
      </c>
      <c r="AR43" s="142" t="str" cm="1">
        <f t="array" ref="AR43">_xlfn.IFS(AQ43=CONTROLES!$C$63,"10",'Riesgos gestión'!AQ43=CONTROLES!$C$64,"5",AQ43=CONTROLES!$C$65,"0")</f>
        <v>10</v>
      </c>
      <c r="AS43" s="218" t="e">
        <f t="shared" si="4"/>
        <v>#N/A</v>
      </c>
      <c r="AT43" s="219" t="str">
        <f t="shared" si="2"/>
        <v/>
      </c>
      <c r="AU43" s="255"/>
      <c r="AV43" s="306"/>
      <c r="AW43" s="306"/>
      <c r="AX43" s="306"/>
      <c r="AY43" s="306"/>
      <c r="AZ43" s="306"/>
      <c r="BA43" s="306"/>
      <c r="BB43" s="154"/>
      <c r="BC43" s="142"/>
      <c r="BD43" s="142"/>
      <c r="BE43" s="165"/>
      <c r="BF43" s="165"/>
      <c r="BG43" s="142"/>
      <c r="BH43" s="142"/>
      <c r="BI43" s="145"/>
      <c r="BJ43" s="157"/>
      <c r="BK43" s="157"/>
      <c r="BL43" s="157"/>
      <c r="BM43" s="157"/>
      <c r="BN43" s="157"/>
      <c r="BO43" s="157"/>
      <c r="BP43" s="157"/>
      <c r="BQ43" s="157"/>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row>
    <row r="44" spans="1:130" ht="17.25" customHeight="1" x14ac:dyDescent="0.25">
      <c r="A44" s="309"/>
      <c r="B44" s="306"/>
      <c r="C44" s="306"/>
      <c r="D44" s="306"/>
      <c r="E44" s="306"/>
      <c r="F44" s="306"/>
      <c r="G44" s="306"/>
      <c r="H44" s="306"/>
      <c r="I44" s="306"/>
      <c r="J44" s="306"/>
      <c r="K44" s="306"/>
      <c r="L44" s="243"/>
      <c r="M44" s="306"/>
      <c r="N44" s="306"/>
      <c r="O44" s="306"/>
      <c r="P44" s="306"/>
      <c r="Q44" s="141"/>
      <c r="R44" s="148"/>
      <c r="S44" s="141" t="s">
        <v>145</v>
      </c>
      <c r="T44" s="215" t="s">
        <v>145</v>
      </c>
      <c r="U44" s="151">
        <f>+IF(T44='Tabla Valoración controles'!$D$4,'Tabla Valoración controles'!$F$4,IF(T44='Tabla Valoración controles'!$D$5,'Tabla Valoración controles'!$F$5,IF(T44=FORMULAS!$A$10,0,'Tabla Valoración controles'!$F$6)))</f>
        <v>0</v>
      </c>
      <c r="V44" s="215" t="s">
        <v>127</v>
      </c>
      <c r="W44" s="151">
        <f>+IF(V44='Tabla Valoración controles'!$D$7,'Tabla Valoración controles'!$F$7,IF(V44=FORMULAS!$A$10,0,'Tabla Valoración controles'!$F$8))</f>
        <v>0.15</v>
      </c>
      <c r="X44" s="215"/>
      <c r="Y44" s="151">
        <f>+IF(X44='Tabla Valoración controles'!$D$9,'Tabla Valoración controles'!$F$9,'Tabla Valoración controles'!$F$10)</f>
        <v>0</v>
      </c>
      <c r="Z44" s="215" t="s">
        <v>129</v>
      </c>
      <c r="AA44" s="151">
        <f>+IF(Z44='Tabla Valoración controles'!$D$11,'Tabla Valoración controles'!$F$11,'Tabla Valoración controles'!$F$12)</f>
        <v>0</v>
      </c>
      <c r="AB44" s="215" t="s">
        <v>130</v>
      </c>
      <c r="AC44" s="151">
        <f>+IF(AB44='Tabla Valoración controles'!$D$13,'Tabla Valoración controles'!$F$13,'Tabla Valoración controles'!$F$14)</f>
        <v>0</v>
      </c>
      <c r="AD44" s="151">
        <f t="shared" si="5"/>
        <v>0.15</v>
      </c>
      <c r="AE44" s="215" t="s">
        <v>131</v>
      </c>
      <c r="AF44" s="142">
        <f>IF(AE44=CONTROLES!$C$50,CONTROLES!$D$50,CONTROLES!$D$51)</f>
        <v>15</v>
      </c>
      <c r="AG44" s="212" t="s">
        <v>132</v>
      </c>
      <c r="AH44" s="142">
        <f>IF(AG44=CONTROLES!$C$52,CONTROLES!$D$52,CONTROLES!$D$53)</f>
        <v>15</v>
      </c>
      <c r="AI44" s="212" t="s">
        <v>133</v>
      </c>
      <c r="AJ44" s="142">
        <f>IF('Riesgos gestión'!AI44=CONTROLES!$C$54,CONTROLES!$D$54,CONTROLES!$D$55)</f>
        <v>15</v>
      </c>
      <c r="AK44" s="212"/>
      <c r="AL44" s="142" t="e" cm="1">
        <f t="array" ref="AL44">_xlfn.IFS(AK44=CONTROLES!$C$56,"15",'Riesgos gestión'!AK44=CONTROLES!$C$57,"10",AK44=CONTROLES!$C$58,"0")</f>
        <v>#N/A</v>
      </c>
      <c r="AM44" s="212" t="s">
        <v>135</v>
      </c>
      <c r="AN44" s="142">
        <f>IF(AM44=CONTROLES!$C$59,CONTROLES!$D$59,CONTROLES!$D$60)</f>
        <v>15</v>
      </c>
      <c r="AO44" s="212" t="s">
        <v>136</v>
      </c>
      <c r="AP44" s="142">
        <f>IF(AO44=CONTROLES!$C$61,CONTROLES!$D$61,CONTROLES!$D$62)</f>
        <v>15</v>
      </c>
      <c r="AQ44" s="212" t="s">
        <v>137</v>
      </c>
      <c r="AR44" s="142" t="str" cm="1">
        <f t="array" ref="AR44">_xlfn.IFS(AQ44=CONTROLES!$C$63,"10",'Riesgos gestión'!AQ44=CONTROLES!$C$64,"5",AQ44=CONTROLES!$C$65,"0")</f>
        <v>10</v>
      </c>
      <c r="AS44" s="218" t="e">
        <f t="shared" si="4"/>
        <v>#N/A</v>
      </c>
      <c r="AT44" s="219" t="str">
        <f t="shared" si="2"/>
        <v/>
      </c>
      <c r="AU44" s="255"/>
      <c r="AV44" s="306"/>
      <c r="AW44" s="306"/>
      <c r="AX44" s="306"/>
      <c r="AY44" s="306"/>
      <c r="AZ44" s="306"/>
      <c r="BA44" s="306"/>
      <c r="BB44" s="154"/>
      <c r="BC44" s="142"/>
      <c r="BD44" s="142"/>
      <c r="BE44" s="165"/>
      <c r="BF44" s="165"/>
      <c r="BG44" s="142"/>
      <c r="BH44" s="142"/>
      <c r="BI44" s="145"/>
      <c r="BJ44" s="157"/>
      <c r="BK44" s="157"/>
      <c r="BL44" s="157"/>
      <c r="BM44" s="157"/>
      <c r="BN44" s="157"/>
      <c r="BO44" s="157"/>
      <c r="BP44" s="157"/>
      <c r="BQ44" s="157"/>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row>
    <row r="45" spans="1:130" ht="17.25" customHeight="1" x14ac:dyDescent="0.25">
      <c r="A45" s="309"/>
      <c r="B45" s="306"/>
      <c r="C45" s="306"/>
      <c r="D45" s="306"/>
      <c r="E45" s="306"/>
      <c r="F45" s="306"/>
      <c r="G45" s="306"/>
      <c r="H45" s="306"/>
      <c r="I45" s="306"/>
      <c r="J45" s="306"/>
      <c r="K45" s="306"/>
      <c r="L45" s="244"/>
      <c r="M45" s="306"/>
      <c r="N45" s="306"/>
      <c r="O45" s="306"/>
      <c r="P45" s="306"/>
      <c r="Q45" s="141"/>
      <c r="R45" s="148"/>
      <c r="S45" s="141" t="s">
        <v>145</v>
      </c>
      <c r="T45" s="215" t="s">
        <v>145</v>
      </c>
      <c r="U45" s="151">
        <f>+IF(T45='Tabla Valoración controles'!$D$4,'Tabla Valoración controles'!$F$4,IF(T45='Tabla Valoración controles'!$D$5,'Tabla Valoración controles'!$F$5,IF(T45=FORMULAS!$A$10,0,'Tabla Valoración controles'!$F$6)))</f>
        <v>0</v>
      </c>
      <c r="V45" s="215" t="s">
        <v>127</v>
      </c>
      <c r="W45" s="151">
        <f>+IF(V45='Tabla Valoración controles'!$D$7,'Tabla Valoración controles'!$F$7,IF(V45=FORMULAS!$A$10,0,'Tabla Valoración controles'!$F$8))</f>
        <v>0.15</v>
      </c>
      <c r="X45" s="215"/>
      <c r="Y45" s="151">
        <f>+IF(X45='Tabla Valoración controles'!$D$9,'Tabla Valoración controles'!$F$9,'Tabla Valoración controles'!$F$10)</f>
        <v>0</v>
      </c>
      <c r="Z45" s="215" t="s">
        <v>129</v>
      </c>
      <c r="AA45" s="151">
        <f>+IF(Z45='Tabla Valoración controles'!$D$11,'Tabla Valoración controles'!$F$11,'Tabla Valoración controles'!$F$12)</f>
        <v>0</v>
      </c>
      <c r="AB45" s="215" t="s">
        <v>130</v>
      </c>
      <c r="AC45" s="151">
        <f>+IF(AB45='Tabla Valoración controles'!$D$13,'Tabla Valoración controles'!$F$13,'Tabla Valoración controles'!$F$14)</f>
        <v>0</v>
      </c>
      <c r="AD45" s="151">
        <f t="shared" si="5"/>
        <v>0.15</v>
      </c>
      <c r="AE45" s="215" t="s">
        <v>131</v>
      </c>
      <c r="AF45" s="142">
        <f>IF(AE45=CONTROLES!$C$50,CONTROLES!$D$50,CONTROLES!$D$51)</f>
        <v>15</v>
      </c>
      <c r="AG45" s="212" t="s">
        <v>132</v>
      </c>
      <c r="AH45" s="142">
        <f>IF(AG45=CONTROLES!$C$52,CONTROLES!$D$52,CONTROLES!$D$53)</f>
        <v>15</v>
      </c>
      <c r="AI45" s="212" t="s">
        <v>133</v>
      </c>
      <c r="AJ45" s="142">
        <f>IF('Riesgos gestión'!AI45=CONTROLES!$C$54,CONTROLES!$D$54,CONTROLES!$D$55)</f>
        <v>15</v>
      </c>
      <c r="AK45" s="212"/>
      <c r="AL45" s="142" t="e" cm="1">
        <f t="array" ref="AL45">_xlfn.IFS(AK45=CONTROLES!$C$56,"15",'Riesgos gestión'!AK45=CONTROLES!$C$57,"10",AK45=CONTROLES!$C$58,"0")</f>
        <v>#N/A</v>
      </c>
      <c r="AM45" s="212" t="s">
        <v>135</v>
      </c>
      <c r="AN45" s="142">
        <f>IF(AM45=CONTROLES!$C$59,CONTROLES!$D$59,CONTROLES!$D$60)</f>
        <v>15</v>
      </c>
      <c r="AO45" s="212" t="s">
        <v>136</v>
      </c>
      <c r="AP45" s="142">
        <f>IF(AO45=CONTROLES!$C$61,CONTROLES!$D$61,CONTROLES!$D$62)</f>
        <v>15</v>
      </c>
      <c r="AQ45" s="212" t="s">
        <v>137</v>
      </c>
      <c r="AR45" s="142" t="str" cm="1">
        <f t="array" ref="AR45">_xlfn.IFS(AQ45=CONTROLES!$C$63,"10",'Riesgos gestión'!AQ45=CONTROLES!$C$64,"5",AQ45=CONTROLES!$C$65,"0")</f>
        <v>10</v>
      </c>
      <c r="AS45" s="218" t="e">
        <f t="shared" si="4"/>
        <v>#N/A</v>
      </c>
      <c r="AT45" s="219" t="str">
        <f t="shared" si="2"/>
        <v/>
      </c>
      <c r="AU45" s="256"/>
      <c r="AV45" s="306"/>
      <c r="AW45" s="306"/>
      <c r="AX45" s="306"/>
      <c r="AY45" s="306"/>
      <c r="AZ45" s="306"/>
      <c r="BA45" s="306"/>
      <c r="BB45" s="154"/>
      <c r="BC45" s="142"/>
      <c r="BD45" s="142"/>
      <c r="BE45" s="165"/>
      <c r="BF45" s="165"/>
      <c r="BG45" s="142"/>
      <c r="BH45" s="142"/>
      <c r="BI45" s="145"/>
      <c r="BJ45" s="157"/>
      <c r="BK45" s="157"/>
      <c r="BL45" s="157"/>
      <c r="BM45" s="157"/>
      <c r="BN45" s="157"/>
      <c r="BO45" s="157"/>
      <c r="BP45" s="157"/>
      <c r="BQ45" s="157"/>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388"/>
      <c r="DE45" s="388"/>
      <c r="DF45" s="388"/>
      <c r="DG45" s="388"/>
      <c r="DH45" s="388"/>
      <c r="DI45" s="388"/>
      <c r="DJ45" s="388"/>
      <c r="DK45" s="388"/>
      <c r="DL45" s="388"/>
      <c r="DM45" s="158"/>
      <c r="DN45" s="158"/>
      <c r="DO45" s="158"/>
      <c r="DP45" s="158"/>
      <c r="DQ45" s="158"/>
      <c r="DR45" s="158"/>
      <c r="DS45" s="158"/>
      <c r="DT45" s="158"/>
      <c r="DU45" s="158"/>
      <c r="DV45" s="158"/>
      <c r="DW45" s="158"/>
      <c r="DX45" s="158"/>
      <c r="DY45" s="158"/>
      <c r="DZ45" s="158"/>
    </row>
    <row r="46" spans="1:130" ht="96" customHeight="1" x14ac:dyDescent="0.25">
      <c r="A46" s="308">
        <v>7</v>
      </c>
      <c r="B46" s="310" t="s">
        <v>177</v>
      </c>
      <c r="C46" s="310" t="str">
        <f>VLOOKUP(B46,FORMULAS!$A$30:$C$52,2,0)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46" s="310" t="str">
        <f>VLOOKUP(B46,FORMULAS!$A$30:$C$52,3,0)</f>
        <v>Subdirector Financiero</v>
      </c>
      <c r="E46" s="310" t="s">
        <v>178</v>
      </c>
      <c r="F46" s="324" t="s">
        <v>605</v>
      </c>
      <c r="G46" s="310" t="s">
        <v>607</v>
      </c>
      <c r="H46" s="310" t="s">
        <v>610</v>
      </c>
      <c r="I46" s="308">
        <v>12</v>
      </c>
      <c r="J46" s="313" t="str">
        <f>VLOOKUP(K46,'Tabla probabilidad'!$D$3:$E$8,2,0)</f>
        <v>Baja</v>
      </c>
      <c r="K46" s="316">
        <v>0.4</v>
      </c>
      <c r="L46" s="314" t="s">
        <v>185</v>
      </c>
      <c r="M46" s="305" t="str">
        <f>VLOOKUP(L46,'Tabla Impacto'!$D$3:$F$8,3,0)</f>
        <v>Moderado</v>
      </c>
      <c r="N46" s="305">
        <f>VLOOKUP(L46,'Tabla Impacto'!$D$3:$F$8,2,0)</f>
        <v>0.6</v>
      </c>
      <c r="O46" s="305" t="str">
        <f>CONCATENATE(M46,J46)</f>
        <v>ModeradoBaja</v>
      </c>
      <c r="P46" s="307" t="str">
        <f>VLOOKUP(O46,FORMULAS!$K$17:$L$42,2,0)</f>
        <v>Moderado</v>
      </c>
      <c r="Q46" s="141">
        <v>1</v>
      </c>
      <c r="R46" s="204" t="s">
        <v>612</v>
      </c>
      <c r="S46" s="141" t="s">
        <v>126</v>
      </c>
      <c r="T46" s="215" t="s">
        <v>126</v>
      </c>
      <c r="U46" s="151">
        <f>+IF(T46='Tabla Valoración controles'!$D$4,'Tabla Valoración controles'!$F$4,IF(T46='Tabla Valoración controles'!$D$5,'Tabla Valoración controles'!$F$5,IF(T46=FORMULAS!$A$10,0,'Tabla Valoración controles'!$F$6)))</f>
        <v>0.25</v>
      </c>
      <c r="V46" s="215" t="s">
        <v>127</v>
      </c>
      <c r="W46" s="151">
        <f>+IF(V46='Tabla Valoración controles'!$D$7,'Tabla Valoración controles'!$F$7,IF(V46=FORMULAS!$A$10,0,'Tabla Valoración controles'!$F$8))</f>
        <v>0.15</v>
      </c>
      <c r="X46" s="215" t="s">
        <v>128</v>
      </c>
      <c r="Y46" s="151">
        <f>+IF(X46='Tabla Valoración controles'!$D$9,'Tabla Valoración controles'!$F$9,'Tabla Valoración controles'!$F$10)</f>
        <v>0</v>
      </c>
      <c r="Z46" s="215" t="s">
        <v>129</v>
      </c>
      <c r="AA46" s="151">
        <f>+IF(Z46='Tabla Valoración controles'!$D$11,'Tabla Valoración controles'!$F$11,'Tabla Valoración controles'!$F$12)</f>
        <v>0</v>
      </c>
      <c r="AB46" s="215" t="s">
        <v>130</v>
      </c>
      <c r="AC46" s="151">
        <f>+IF(AB46='Tabla Valoración controles'!$D$13,'Tabla Valoración controles'!$F$13,'Tabla Valoración controles'!$F$14)</f>
        <v>0</v>
      </c>
      <c r="AD46" s="151">
        <f t="shared" si="5"/>
        <v>0.4</v>
      </c>
      <c r="AE46" s="215" t="s">
        <v>131</v>
      </c>
      <c r="AF46" s="142">
        <f>IF(AE46=CONTROLES!$C$50,CONTROLES!$D$50,CONTROLES!$D$51)</f>
        <v>15</v>
      </c>
      <c r="AG46" s="212" t="s">
        <v>132</v>
      </c>
      <c r="AH46" s="142">
        <f>IF(AG46=CONTROLES!$C$52,CONTROLES!$D$52,CONTROLES!$D$53)</f>
        <v>15</v>
      </c>
      <c r="AI46" s="212" t="s">
        <v>133</v>
      </c>
      <c r="AJ46" s="142">
        <f>IF('Riesgos gestión'!AI46=CONTROLES!$C$54,CONTROLES!$D$54,CONTROLES!$D$55)</f>
        <v>15</v>
      </c>
      <c r="AK46" s="212" t="s">
        <v>134</v>
      </c>
      <c r="AL46" s="142" t="str" cm="1">
        <f t="array" ref="AL46">_xlfn.IFS(AK46=CONTROLES!$C$56,"15",'Riesgos gestión'!AK46=CONTROLES!$C$57,"10",AK46=CONTROLES!$C$58,"0")</f>
        <v>15</v>
      </c>
      <c r="AM46" s="212" t="s">
        <v>135</v>
      </c>
      <c r="AN46" s="142">
        <f>IF(AM46=CONTROLES!$C$59,CONTROLES!$D$59,CONTROLES!$D$60)</f>
        <v>15</v>
      </c>
      <c r="AO46" s="212" t="s">
        <v>136</v>
      </c>
      <c r="AP46" s="142">
        <f>IF(AO46=CONTROLES!$C$61,CONTROLES!$D$61,CONTROLES!$D$62)</f>
        <v>15</v>
      </c>
      <c r="AQ46" s="212" t="s">
        <v>137</v>
      </c>
      <c r="AR46" s="142" t="str" cm="1">
        <f t="array" ref="AR46">_xlfn.IFS(AQ46=CONTROLES!$C$63,"10",'Riesgos gestión'!AQ46=CONTROLES!$C$64,"5",AQ46=CONTROLES!$C$65,"0")</f>
        <v>10</v>
      </c>
      <c r="AS46" s="218">
        <f t="shared" si="4"/>
        <v>100</v>
      </c>
      <c r="AT46" s="219" t="str">
        <f t="shared" si="2"/>
        <v>Fuerte</v>
      </c>
      <c r="AU46" s="315" t="e">
        <f>+#REF!</f>
        <v>#REF!</v>
      </c>
      <c r="AV46" s="315" t="s">
        <v>164</v>
      </c>
      <c r="AW46" s="315" t="s">
        <v>165</v>
      </c>
      <c r="AX46" s="315">
        <f>+IF(S46=[3]FORMULAS!B45,'[3]208-PLA-Ft-78 Mapa Gestión'!AG51,'[3]208-PLA-Ft-78 Mapa Gestión'!O46:O51)</f>
        <v>0</v>
      </c>
      <c r="AY46" s="316" t="str">
        <f>CONCATENATE(AW46,AV46)</f>
        <v>MenorBaja</v>
      </c>
      <c r="AZ46" s="317" t="str">
        <f>VLOOKUP(AY46,[3]FORMULAS!$K$17:$L$42,2,0)</f>
        <v>Moderado</v>
      </c>
      <c r="BA46" s="314" t="s">
        <v>138</v>
      </c>
      <c r="BB46" s="154" t="s">
        <v>690</v>
      </c>
      <c r="BC46" s="154" t="s">
        <v>186</v>
      </c>
      <c r="BD46" s="142" t="s">
        <v>182</v>
      </c>
      <c r="BE46" s="165">
        <v>45292</v>
      </c>
      <c r="BF46" s="165">
        <v>45657</v>
      </c>
      <c r="BG46" s="154" t="s">
        <v>556</v>
      </c>
      <c r="BH46" s="154" t="s">
        <v>691</v>
      </c>
      <c r="BI46" s="156" t="s">
        <v>539</v>
      </c>
      <c r="BJ46" s="157"/>
      <c r="BK46" s="157"/>
      <c r="BL46" s="157"/>
      <c r="BM46" s="157"/>
      <c r="BN46" s="157"/>
      <c r="BO46" s="157"/>
      <c r="BP46" s="157"/>
      <c r="BQ46" s="157"/>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386"/>
      <c r="DD46" s="391" t="s">
        <v>692</v>
      </c>
      <c r="DE46" s="391" t="s">
        <v>226</v>
      </c>
      <c r="DF46" s="391" t="s">
        <v>226</v>
      </c>
      <c r="DG46" s="391" t="s">
        <v>700</v>
      </c>
      <c r="DH46" s="393">
        <v>1</v>
      </c>
      <c r="DI46" s="391" t="s">
        <v>701</v>
      </c>
      <c r="DJ46" s="391" t="s">
        <v>697</v>
      </c>
      <c r="DK46" s="391" t="s">
        <v>226</v>
      </c>
      <c r="DL46" s="391" t="s">
        <v>226</v>
      </c>
      <c r="DM46" s="402">
        <v>45667</v>
      </c>
      <c r="DN46" s="403" t="s">
        <v>759</v>
      </c>
      <c r="DO46" s="390" t="s">
        <v>760</v>
      </c>
      <c r="DP46" s="403" t="s">
        <v>761</v>
      </c>
      <c r="DQ46" s="390" t="s">
        <v>762</v>
      </c>
      <c r="DR46" s="403" t="s">
        <v>538</v>
      </c>
      <c r="DS46" s="403" t="s">
        <v>761</v>
      </c>
      <c r="DT46" s="403" t="s">
        <v>757</v>
      </c>
      <c r="DU46" s="158"/>
      <c r="DV46" s="158"/>
      <c r="DW46" s="158"/>
      <c r="DX46" s="158"/>
      <c r="DY46" s="158"/>
      <c r="DZ46" s="158"/>
    </row>
    <row r="47" spans="1:130" ht="67.5" customHeight="1" x14ac:dyDescent="0.25">
      <c r="A47" s="309"/>
      <c r="B47" s="306"/>
      <c r="C47" s="306"/>
      <c r="D47" s="306"/>
      <c r="E47" s="306"/>
      <c r="F47" s="306"/>
      <c r="G47" s="306"/>
      <c r="H47" s="306"/>
      <c r="I47" s="306"/>
      <c r="J47" s="306"/>
      <c r="K47" s="306"/>
      <c r="L47" s="306"/>
      <c r="M47" s="306"/>
      <c r="N47" s="306"/>
      <c r="O47" s="306"/>
      <c r="P47" s="306"/>
      <c r="Q47" s="141">
        <v>2</v>
      </c>
      <c r="R47" s="204" t="s">
        <v>613</v>
      </c>
      <c r="S47" s="141" t="s">
        <v>126</v>
      </c>
      <c r="T47" s="215" t="s">
        <v>126</v>
      </c>
      <c r="U47" s="151">
        <f>+IF(T47='Tabla Valoración controles'!$D$4,'Tabla Valoración controles'!$F$4,IF(T47='Tabla Valoración controles'!$D$5,'Tabla Valoración controles'!$F$5,IF(T47=FORMULAS!$A$10,0,'Tabla Valoración controles'!$F$6)))</f>
        <v>0.25</v>
      </c>
      <c r="V47" s="215" t="s">
        <v>127</v>
      </c>
      <c r="W47" s="151">
        <f>+IF(V47='Tabla Valoración controles'!$D$7,'Tabla Valoración controles'!$F$7,IF(V47=FORMULAS!$A$10,0,'Tabla Valoración controles'!$F$8))</f>
        <v>0.15</v>
      </c>
      <c r="X47" s="215" t="s">
        <v>128</v>
      </c>
      <c r="Y47" s="151">
        <f>+IF(X47='Tabla Valoración controles'!$D$9,'Tabla Valoración controles'!$F$9,'Tabla Valoración controles'!$F$10)</f>
        <v>0</v>
      </c>
      <c r="Z47" s="215" t="s">
        <v>129</v>
      </c>
      <c r="AA47" s="151">
        <f>+IF(Z47='Tabla Valoración controles'!$D$11,'Tabla Valoración controles'!$F$11,'Tabla Valoración controles'!$F$12)</f>
        <v>0</v>
      </c>
      <c r="AB47" s="215" t="s">
        <v>130</v>
      </c>
      <c r="AC47" s="151">
        <f>+IF(AB47='Tabla Valoración controles'!$D$13,'Tabla Valoración controles'!$F$13,'Tabla Valoración controles'!$F$14)</f>
        <v>0</v>
      </c>
      <c r="AD47" s="151">
        <f t="shared" si="5"/>
        <v>0.4</v>
      </c>
      <c r="AE47" s="215" t="s">
        <v>131</v>
      </c>
      <c r="AF47" s="142">
        <f>IF(AE47=CONTROLES!$C$50,CONTROLES!$D$50,CONTROLES!$D$51)</f>
        <v>15</v>
      </c>
      <c r="AG47" s="212" t="s">
        <v>132</v>
      </c>
      <c r="AH47" s="142">
        <f>IF(AG47=CONTROLES!$C$52,CONTROLES!$D$52,CONTROLES!$D$53)</f>
        <v>15</v>
      </c>
      <c r="AI47" s="212" t="s">
        <v>133</v>
      </c>
      <c r="AJ47" s="142">
        <f>IF('Riesgos gestión'!AI47=CONTROLES!$C$54,CONTROLES!$D$54,CONTROLES!$D$55)</f>
        <v>15</v>
      </c>
      <c r="AK47" s="212" t="s">
        <v>134</v>
      </c>
      <c r="AL47" s="142" t="str" cm="1">
        <f t="array" ref="AL47">_xlfn.IFS(AK47=CONTROLES!$C$56,"15",'Riesgos gestión'!AK47=CONTROLES!$C$57,"10",AK47=CONTROLES!$C$58,"0")</f>
        <v>15</v>
      </c>
      <c r="AM47" s="212" t="s">
        <v>135</v>
      </c>
      <c r="AN47" s="142">
        <f>IF(AM47=CONTROLES!$C$59,CONTROLES!$D$59,CONTROLES!$D$60)</f>
        <v>15</v>
      </c>
      <c r="AO47" s="212" t="s">
        <v>136</v>
      </c>
      <c r="AP47" s="142">
        <f>IF(AO47=CONTROLES!$C$61,CONTROLES!$D$61,CONTROLES!$D$62)</f>
        <v>15</v>
      </c>
      <c r="AQ47" s="212" t="s">
        <v>137</v>
      </c>
      <c r="AR47" s="142" t="str" cm="1">
        <f t="array" ref="AR47">_xlfn.IFS(AQ47=CONTROLES!$C$63,"10",'Riesgos gestión'!AQ47=CONTROLES!$C$64,"5",AQ47=CONTROLES!$C$65,"0")</f>
        <v>10</v>
      </c>
      <c r="AS47" s="218">
        <f t="shared" si="4"/>
        <v>100</v>
      </c>
      <c r="AT47" s="219" t="str">
        <f t="shared" si="2"/>
        <v>Fuerte</v>
      </c>
      <c r="AU47" s="306"/>
      <c r="AV47" s="306"/>
      <c r="AW47" s="306"/>
      <c r="AX47" s="306"/>
      <c r="AY47" s="306"/>
      <c r="AZ47" s="306"/>
      <c r="BA47" s="306"/>
      <c r="BB47" s="154"/>
      <c r="BC47" s="154"/>
      <c r="BD47" s="142"/>
      <c r="BE47" s="165"/>
      <c r="BF47" s="165"/>
      <c r="BG47" s="154"/>
      <c r="BH47" s="154"/>
      <c r="BI47" s="156"/>
      <c r="BJ47" s="157"/>
      <c r="BK47" s="157"/>
      <c r="BL47" s="157"/>
      <c r="BM47" s="157"/>
      <c r="BN47" s="157"/>
      <c r="BO47" s="157"/>
      <c r="BP47" s="157"/>
      <c r="BQ47" s="157"/>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386"/>
      <c r="DD47" s="391" t="s">
        <v>692</v>
      </c>
      <c r="DE47" s="391" t="s">
        <v>702</v>
      </c>
      <c r="DF47" s="391" t="s">
        <v>703</v>
      </c>
      <c r="DG47" s="391" t="s">
        <v>226</v>
      </c>
      <c r="DH47" s="391" t="s">
        <v>226</v>
      </c>
      <c r="DI47" s="391" t="s">
        <v>226</v>
      </c>
      <c r="DJ47" s="391" t="s">
        <v>697</v>
      </c>
      <c r="DK47" s="391" t="s">
        <v>226</v>
      </c>
      <c r="DL47" s="391" t="s">
        <v>226</v>
      </c>
      <c r="DM47" s="402">
        <v>45667</v>
      </c>
      <c r="DN47" s="403" t="s">
        <v>759</v>
      </c>
      <c r="DO47" s="390" t="s">
        <v>760</v>
      </c>
      <c r="DP47" s="403" t="s">
        <v>761</v>
      </c>
      <c r="DQ47" s="390" t="s">
        <v>762</v>
      </c>
      <c r="DR47" s="403" t="s">
        <v>538</v>
      </c>
      <c r="DS47" s="403" t="s">
        <v>761</v>
      </c>
      <c r="DT47" s="403" t="s">
        <v>757</v>
      </c>
      <c r="DU47" s="158"/>
      <c r="DV47" s="158"/>
      <c r="DW47" s="158"/>
      <c r="DX47" s="158"/>
      <c r="DY47" s="158"/>
      <c r="DZ47" s="158"/>
    </row>
    <row r="48" spans="1:130" ht="67.5" customHeight="1" x14ac:dyDescent="0.25">
      <c r="A48" s="309"/>
      <c r="B48" s="306"/>
      <c r="C48" s="306"/>
      <c r="D48" s="306"/>
      <c r="E48" s="306"/>
      <c r="F48" s="306"/>
      <c r="G48" s="306"/>
      <c r="H48" s="306"/>
      <c r="I48" s="306"/>
      <c r="J48" s="306"/>
      <c r="K48" s="306"/>
      <c r="L48" s="306"/>
      <c r="M48" s="306"/>
      <c r="N48" s="306"/>
      <c r="O48" s="306"/>
      <c r="P48" s="306"/>
      <c r="Q48" s="141">
        <v>3</v>
      </c>
      <c r="R48" s="204" t="s">
        <v>614</v>
      </c>
      <c r="S48" s="141" t="s">
        <v>179</v>
      </c>
      <c r="T48" s="215" t="s">
        <v>179</v>
      </c>
      <c r="U48" s="151">
        <f>+IF(T48='Tabla Valoración controles'!$D$4,'Tabla Valoración controles'!$F$4,IF(T48='Tabla Valoración controles'!$D$5,'Tabla Valoración controles'!$F$5,IF(T48=FORMULAS!$A$10,0,'Tabla Valoración controles'!$F$6)))</f>
        <v>0.15</v>
      </c>
      <c r="V48" s="215" t="s">
        <v>127</v>
      </c>
      <c r="W48" s="151">
        <f>+IF(V48='Tabla Valoración controles'!$D$7,'Tabla Valoración controles'!$F$7,IF(V48=FORMULAS!$A$10,0,'Tabla Valoración controles'!$F$8))</f>
        <v>0.15</v>
      </c>
      <c r="X48" s="215" t="s">
        <v>128</v>
      </c>
      <c r="Y48" s="151">
        <f>+IF(X48='Tabla Valoración controles'!$D$9,'Tabla Valoración controles'!$F$9,'Tabla Valoración controles'!$F$10)</f>
        <v>0</v>
      </c>
      <c r="Z48" s="215" t="s">
        <v>129</v>
      </c>
      <c r="AA48" s="151">
        <f>+IF(Z48='Tabla Valoración controles'!$D$11,'Tabla Valoración controles'!$F$11,'Tabla Valoración controles'!$F$12)</f>
        <v>0</v>
      </c>
      <c r="AB48" s="215" t="s">
        <v>130</v>
      </c>
      <c r="AC48" s="151">
        <f>+IF(AB48='Tabla Valoración controles'!$D$13,'Tabla Valoración controles'!$F$13,'Tabla Valoración controles'!$F$14)</f>
        <v>0</v>
      </c>
      <c r="AD48" s="151">
        <f t="shared" si="5"/>
        <v>0.3</v>
      </c>
      <c r="AE48" s="215" t="s">
        <v>131</v>
      </c>
      <c r="AF48" s="142">
        <f>IF(AE48=CONTROLES!$C$50,CONTROLES!$D$50,CONTROLES!$D$51)</f>
        <v>15</v>
      </c>
      <c r="AG48" s="212" t="s">
        <v>132</v>
      </c>
      <c r="AH48" s="142">
        <f>IF(AG48=CONTROLES!$C$52,CONTROLES!$D$52,CONTROLES!$D$53)</f>
        <v>15</v>
      </c>
      <c r="AI48" s="212" t="s">
        <v>133</v>
      </c>
      <c r="AJ48" s="142">
        <f>IF('Riesgos gestión'!AI48=CONTROLES!$C$54,CONTROLES!$D$54,CONTROLES!$D$55)</f>
        <v>15</v>
      </c>
      <c r="AK48" s="212" t="s">
        <v>188</v>
      </c>
      <c r="AL48" s="142" t="str" cm="1">
        <f t="array" ref="AL48">_xlfn.IFS(AK48=CONTROLES!$C$56,"15",'Riesgos gestión'!AK48=CONTROLES!$C$57,"10",AK48=CONTROLES!$C$58,"0")</f>
        <v>10</v>
      </c>
      <c r="AM48" s="212" t="s">
        <v>135</v>
      </c>
      <c r="AN48" s="142">
        <f>IF(AM48=CONTROLES!$C$59,CONTROLES!$D$59,CONTROLES!$D$60)</f>
        <v>15</v>
      </c>
      <c r="AO48" s="212" t="s">
        <v>136</v>
      </c>
      <c r="AP48" s="142">
        <f>IF(AO48=CONTROLES!$C$61,CONTROLES!$D$61,CONTROLES!$D$62)</f>
        <v>15</v>
      </c>
      <c r="AQ48" s="212" t="s">
        <v>137</v>
      </c>
      <c r="AR48" s="142" t="str" cm="1">
        <f t="array" ref="AR48">_xlfn.IFS(AQ48=CONTROLES!$C$63,"10",'Riesgos gestión'!AQ48=CONTROLES!$C$64,"5",AQ48=CONTROLES!$C$65,"0")</f>
        <v>10</v>
      </c>
      <c r="AS48" s="218">
        <f t="shared" si="4"/>
        <v>95</v>
      </c>
      <c r="AT48" s="219" t="str">
        <f t="shared" si="2"/>
        <v>Moderado</v>
      </c>
      <c r="AU48" s="306"/>
      <c r="AV48" s="306"/>
      <c r="AW48" s="306"/>
      <c r="AX48" s="306"/>
      <c r="AY48" s="306"/>
      <c r="AZ48" s="306"/>
      <c r="BA48" s="306"/>
      <c r="BB48" s="154"/>
      <c r="BC48" s="154"/>
      <c r="BD48" s="142"/>
      <c r="BE48" s="165"/>
      <c r="BF48" s="165"/>
      <c r="BG48" s="166"/>
      <c r="BH48" s="166"/>
      <c r="BI48" s="145"/>
      <c r="BJ48" s="157"/>
      <c r="BK48" s="157"/>
      <c r="BL48" s="157"/>
      <c r="BM48" s="157"/>
      <c r="BN48" s="157"/>
      <c r="BO48" s="157"/>
      <c r="BP48" s="157"/>
      <c r="BQ48" s="157"/>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386"/>
      <c r="DD48" s="391" t="s">
        <v>692</v>
      </c>
      <c r="DE48" s="391" t="s">
        <v>704</v>
      </c>
      <c r="DF48" s="391" t="s">
        <v>705</v>
      </c>
      <c r="DG48" s="391" t="s">
        <v>226</v>
      </c>
      <c r="DH48" s="391" t="s">
        <v>226</v>
      </c>
      <c r="DI48" s="391" t="s">
        <v>226</v>
      </c>
      <c r="DJ48" s="391" t="s">
        <v>697</v>
      </c>
      <c r="DK48" s="391" t="s">
        <v>226</v>
      </c>
      <c r="DL48" s="391" t="s">
        <v>226</v>
      </c>
      <c r="DM48" s="402">
        <v>45667</v>
      </c>
      <c r="DN48" s="403" t="s">
        <v>759</v>
      </c>
      <c r="DO48" s="390" t="s">
        <v>760</v>
      </c>
      <c r="DP48" s="403" t="s">
        <v>761</v>
      </c>
      <c r="DQ48" s="390" t="s">
        <v>762</v>
      </c>
      <c r="DR48" s="403" t="s">
        <v>538</v>
      </c>
      <c r="DS48" s="403" t="s">
        <v>761</v>
      </c>
      <c r="DT48" s="403" t="s">
        <v>757</v>
      </c>
      <c r="DU48" s="158"/>
      <c r="DV48" s="158"/>
      <c r="DW48" s="158"/>
      <c r="DX48" s="158"/>
      <c r="DY48" s="158"/>
      <c r="DZ48" s="158"/>
    </row>
    <row r="49" spans="1:130" ht="17.25" customHeight="1" x14ac:dyDescent="0.25">
      <c r="A49" s="309"/>
      <c r="B49" s="306"/>
      <c r="C49" s="306"/>
      <c r="D49" s="306"/>
      <c r="E49" s="306"/>
      <c r="F49" s="306"/>
      <c r="G49" s="306"/>
      <c r="H49" s="306"/>
      <c r="I49" s="306"/>
      <c r="J49" s="306"/>
      <c r="K49" s="306"/>
      <c r="L49" s="306"/>
      <c r="M49" s="306"/>
      <c r="N49" s="306"/>
      <c r="O49" s="306"/>
      <c r="P49" s="306"/>
      <c r="Q49" s="141"/>
      <c r="R49" s="148"/>
      <c r="S49" s="141" t="s">
        <v>145</v>
      </c>
      <c r="T49" s="215" t="s">
        <v>145</v>
      </c>
      <c r="U49" s="151">
        <f>+IF(T49='Tabla Valoración controles'!$D$4,'Tabla Valoración controles'!$F$4,IF(T49='Tabla Valoración controles'!$D$5,'Tabla Valoración controles'!$F$5,IF(T49=FORMULAS!$A$10,0,'Tabla Valoración controles'!$F$6)))</f>
        <v>0</v>
      </c>
      <c r="V49" s="215" t="s">
        <v>127</v>
      </c>
      <c r="W49" s="151">
        <f>+IF(V49='Tabla Valoración controles'!$D$7,'Tabla Valoración controles'!$F$7,IF(V49=FORMULAS!$A$10,0,'Tabla Valoración controles'!$F$8))</f>
        <v>0.15</v>
      </c>
      <c r="X49" s="215"/>
      <c r="Y49" s="151">
        <f>+IF(X49='Tabla Valoración controles'!$D$9,'Tabla Valoración controles'!$F$9,'Tabla Valoración controles'!$F$10)</f>
        <v>0</v>
      </c>
      <c r="Z49" s="215" t="s">
        <v>129</v>
      </c>
      <c r="AA49" s="151">
        <f>+IF(Z49='Tabla Valoración controles'!$D$11,'Tabla Valoración controles'!$F$11,'Tabla Valoración controles'!$F$12)</f>
        <v>0</v>
      </c>
      <c r="AB49" s="215" t="s">
        <v>130</v>
      </c>
      <c r="AC49" s="151">
        <f>+IF(AB49='Tabla Valoración controles'!$D$13,'Tabla Valoración controles'!$F$13,'Tabla Valoración controles'!$F$14)</f>
        <v>0</v>
      </c>
      <c r="AD49" s="151">
        <f t="shared" si="5"/>
        <v>0.15</v>
      </c>
      <c r="AE49" s="215" t="s">
        <v>131</v>
      </c>
      <c r="AF49" s="142">
        <f>IF(AE49=CONTROLES!$C$50,CONTROLES!$D$50,CONTROLES!$D$51)</f>
        <v>15</v>
      </c>
      <c r="AG49" s="212" t="s">
        <v>132</v>
      </c>
      <c r="AH49" s="142">
        <f>IF(AG49=CONTROLES!$C$52,CONTROLES!$D$52,CONTROLES!$D$53)</f>
        <v>15</v>
      </c>
      <c r="AI49" s="212" t="s">
        <v>133</v>
      </c>
      <c r="AJ49" s="142">
        <f>IF('Riesgos gestión'!AI49=CONTROLES!$C$54,CONTROLES!$D$54,CONTROLES!$D$55)</f>
        <v>15</v>
      </c>
      <c r="AK49" s="212"/>
      <c r="AL49" s="142" t="e" cm="1">
        <f t="array" ref="AL49">_xlfn.IFS(AK49=CONTROLES!$C$56,"15",'Riesgos gestión'!AK49=CONTROLES!$C$57,"10",AK49=CONTROLES!$C$58,"0")</f>
        <v>#N/A</v>
      </c>
      <c r="AM49" s="212" t="s">
        <v>135</v>
      </c>
      <c r="AN49" s="142">
        <f>IF(AM49=CONTROLES!$C$59,CONTROLES!$D$59,CONTROLES!$D$60)</f>
        <v>15</v>
      </c>
      <c r="AO49" s="212" t="s">
        <v>136</v>
      </c>
      <c r="AP49" s="142">
        <f>IF(AO49=CONTROLES!$C$61,CONTROLES!$D$61,CONTROLES!$D$62)</f>
        <v>15</v>
      </c>
      <c r="AQ49" s="212" t="s">
        <v>137</v>
      </c>
      <c r="AR49" s="142" t="str" cm="1">
        <f t="array" ref="AR49">_xlfn.IFS(AQ49=CONTROLES!$C$63,"10",'Riesgos gestión'!AQ49=CONTROLES!$C$64,"5",AQ49=CONTROLES!$C$65,"0")</f>
        <v>10</v>
      </c>
      <c r="AS49" s="218" t="e">
        <f t="shared" si="4"/>
        <v>#N/A</v>
      </c>
      <c r="AT49" s="219" t="str">
        <f t="shared" si="2"/>
        <v/>
      </c>
      <c r="AU49" s="306"/>
      <c r="AV49" s="306"/>
      <c r="AW49" s="306"/>
      <c r="AX49" s="306"/>
      <c r="AY49" s="306"/>
      <c r="AZ49" s="306"/>
      <c r="BA49" s="306"/>
      <c r="BB49" s="154"/>
      <c r="BC49" s="154"/>
      <c r="BD49" s="142"/>
      <c r="BE49" s="165"/>
      <c r="BF49" s="165"/>
      <c r="BG49" s="166"/>
      <c r="BH49" s="166"/>
      <c r="BI49" s="145"/>
      <c r="BJ49" s="157"/>
      <c r="BK49" s="157"/>
      <c r="BL49" s="157"/>
      <c r="BM49" s="157"/>
      <c r="BN49" s="157"/>
      <c r="BO49" s="157"/>
      <c r="BP49" s="157"/>
      <c r="BQ49" s="157"/>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389"/>
      <c r="DE49" s="389"/>
      <c r="DF49" s="389"/>
      <c r="DG49" s="389"/>
      <c r="DH49" s="389"/>
      <c r="DI49" s="389"/>
      <c r="DJ49" s="389"/>
      <c r="DK49" s="389"/>
      <c r="DL49" s="389"/>
      <c r="DM49" s="158"/>
      <c r="DN49" s="158"/>
      <c r="DO49" s="158"/>
      <c r="DP49" s="158"/>
      <c r="DQ49" s="158"/>
      <c r="DR49" s="158"/>
      <c r="DS49" s="158"/>
      <c r="DT49" s="158"/>
      <c r="DU49" s="158"/>
      <c r="DV49" s="158"/>
      <c r="DW49" s="158"/>
      <c r="DX49" s="158"/>
      <c r="DY49" s="158"/>
      <c r="DZ49" s="158"/>
    </row>
    <row r="50" spans="1:130" ht="17.25" customHeight="1" x14ac:dyDescent="0.25">
      <c r="A50" s="309"/>
      <c r="B50" s="306"/>
      <c r="C50" s="306"/>
      <c r="D50" s="306"/>
      <c r="E50" s="306"/>
      <c r="F50" s="306"/>
      <c r="G50" s="306"/>
      <c r="H50" s="306"/>
      <c r="I50" s="306"/>
      <c r="J50" s="306"/>
      <c r="K50" s="306"/>
      <c r="L50" s="306"/>
      <c r="M50" s="306"/>
      <c r="N50" s="306"/>
      <c r="O50" s="306"/>
      <c r="P50" s="306"/>
      <c r="Q50" s="141"/>
      <c r="R50" s="148"/>
      <c r="S50" s="141" t="s">
        <v>145</v>
      </c>
      <c r="T50" s="215" t="s">
        <v>145</v>
      </c>
      <c r="U50" s="151">
        <f>+IF(T50='Tabla Valoración controles'!$D$4,'Tabla Valoración controles'!$F$4,IF(T50='Tabla Valoración controles'!$D$5,'Tabla Valoración controles'!$F$5,IF(T50=FORMULAS!$A$10,0,'Tabla Valoración controles'!$F$6)))</f>
        <v>0</v>
      </c>
      <c r="V50" s="215" t="s">
        <v>127</v>
      </c>
      <c r="W50" s="151">
        <f>+IF(V50='Tabla Valoración controles'!$D$7,'Tabla Valoración controles'!$F$7,IF(V50=FORMULAS!$A$10,0,'Tabla Valoración controles'!$F$8))</f>
        <v>0.15</v>
      </c>
      <c r="X50" s="215"/>
      <c r="Y50" s="151">
        <f>+IF(X50='Tabla Valoración controles'!$D$9,'Tabla Valoración controles'!$F$9,'Tabla Valoración controles'!$F$10)</f>
        <v>0</v>
      </c>
      <c r="Z50" s="215" t="s">
        <v>129</v>
      </c>
      <c r="AA50" s="151">
        <f>+IF(Z50='Tabla Valoración controles'!$D$11,'Tabla Valoración controles'!$F$11,'Tabla Valoración controles'!$F$12)</f>
        <v>0</v>
      </c>
      <c r="AB50" s="215" t="s">
        <v>130</v>
      </c>
      <c r="AC50" s="151">
        <f>+IF(AB50='Tabla Valoración controles'!$D$13,'Tabla Valoración controles'!$F$13,'Tabla Valoración controles'!$F$14)</f>
        <v>0</v>
      </c>
      <c r="AD50" s="151">
        <f t="shared" si="5"/>
        <v>0.15</v>
      </c>
      <c r="AE50" s="215" t="s">
        <v>131</v>
      </c>
      <c r="AF50" s="142">
        <f>IF(AE50=CONTROLES!$C$50,CONTROLES!$D$50,CONTROLES!$D$51)</f>
        <v>15</v>
      </c>
      <c r="AG50" s="212" t="s">
        <v>132</v>
      </c>
      <c r="AH50" s="142">
        <f>IF(AG50=CONTROLES!$C$52,CONTROLES!$D$52,CONTROLES!$D$53)</f>
        <v>15</v>
      </c>
      <c r="AI50" s="212" t="s">
        <v>133</v>
      </c>
      <c r="AJ50" s="142">
        <f>IF('Riesgos gestión'!AI50=CONTROLES!$C$54,CONTROLES!$D$54,CONTROLES!$D$55)</f>
        <v>15</v>
      </c>
      <c r="AK50" s="212"/>
      <c r="AL50" s="142" t="e" cm="1">
        <f t="array" ref="AL50">_xlfn.IFS(AK50=CONTROLES!$C$56,"15",'Riesgos gestión'!AK50=CONTROLES!$C$57,"10",AK50=CONTROLES!$C$58,"0")</f>
        <v>#N/A</v>
      </c>
      <c r="AM50" s="212" t="s">
        <v>135</v>
      </c>
      <c r="AN50" s="142">
        <f>IF(AM50=CONTROLES!$C$59,CONTROLES!$D$59,CONTROLES!$D$60)</f>
        <v>15</v>
      </c>
      <c r="AO50" s="212" t="s">
        <v>136</v>
      </c>
      <c r="AP50" s="142">
        <f>IF(AO50=CONTROLES!$C$61,CONTROLES!$D$61,CONTROLES!$D$62)</f>
        <v>15</v>
      </c>
      <c r="AQ50" s="212" t="s">
        <v>137</v>
      </c>
      <c r="AR50" s="142" t="str" cm="1">
        <f t="array" ref="AR50">_xlfn.IFS(AQ50=CONTROLES!$C$63,"10",'Riesgos gestión'!AQ50=CONTROLES!$C$64,"5",AQ50=CONTROLES!$C$65,"0")</f>
        <v>10</v>
      </c>
      <c r="AS50" s="218" t="e">
        <f t="shared" si="4"/>
        <v>#N/A</v>
      </c>
      <c r="AT50" s="219" t="str">
        <f t="shared" si="2"/>
        <v/>
      </c>
      <c r="AU50" s="306"/>
      <c r="AV50" s="306"/>
      <c r="AW50" s="306"/>
      <c r="AX50" s="306"/>
      <c r="AY50" s="306"/>
      <c r="AZ50" s="306"/>
      <c r="BA50" s="306"/>
      <c r="BB50" s="154"/>
      <c r="BC50" s="154"/>
      <c r="BD50" s="142"/>
      <c r="BE50" s="165"/>
      <c r="BF50" s="165"/>
      <c r="BG50" s="166"/>
      <c r="BH50" s="166"/>
      <c r="BI50" s="145"/>
      <c r="BJ50" s="157"/>
      <c r="BK50" s="157"/>
      <c r="BL50" s="157"/>
      <c r="BM50" s="157"/>
      <c r="BN50" s="157"/>
      <c r="BO50" s="157"/>
      <c r="BP50" s="157"/>
      <c r="BQ50" s="157"/>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row>
    <row r="51" spans="1:130" ht="17.25" customHeight="1" x14ac:dyDescent="0.25">
      <c r="A51" s="309"/>
      <c r="B51" s="306"/>
      <c r="C51" s="306"/>
      <c r="D51" s="306"/>
      <c r="E51" s="306"/>
      <c r="F51" s="306"/>
      <c r="G51" s="306"/>
      <c r="H51" s="306"/>
      <c r="I51" s="306"/>
      <c r="J51" s="306"/>
      <c r="K51" s="306"/>
      <c r="L51" s="306"/>
      <c r="M51" s="306"/>
      <c r="N51" s="306"/>
      <c r="O51" s="306"/>
      <c r="P51" s="306"/>
      <c r="Q51" s="141"/>
      <c r="R51" s="148"/>
      <c r="S51" s="141" t="s">
        <v>145</v>
      </c>
      <c r="T51" s="215" t="s">
        <v>145</v>
      </c>
      <c r="U51" s="151">
        <f>+IF(T51='Tabla Valoración controles'!$D$4,'Tabla Valoración controles'!$F$4,IF(T51='Tabla Valoración controles'!$D$5,'Tabla Valoración controles'!$F$5,IF(T51=FORMULAS!$A$10,0,'Tabla Valoración controles'!$F$6)))</f>
        <v>0</v>
      </c>
      <c r="V51" s="215" t="s">
        <v>127</v>
      </c>
      <c r="W51" s="151">
        <f>+IF(V51='Tabla Valoración controles'!$D$7,'Tabla Valoración controles'!$F$7,IF(V51=FORMULAS!$A$10,0,'Tabla Valoración controles'!$F$8))</f>
        <v>0.15</v>
      </c>
      <c r="X51" s="215"/>
      <c r="Y51" s="151">
        <f>+IF(X51='Tabla Valoración controles'!$D$9,'Tabla Valoración controles'!$F$9,'Tabla Valoración controles'!$F$10)</f>
        <v>0</v>
      </c>
      <c r="Z51" s="215" t="s">
        <v>129</v>
      </c>
      <c r="AA51" s="151">
        <f>+IF(Z51='Tabla Valoración controles'!$D$11,'Tabla Valoración controles'!$F$11,'Tabla Valoración controles'!$F$12)</f>
        <v>0</v>
      </c>
      <c r="AB51" s="215" t="s">
        <v>130</v>
      </c>
      <c r="AC51" s="151">
        <f>+IF(AB51='Tabla Valoración controles'!$D$13,'Tabla Valoración controles'!$F$13,'Tabla Valoración controles'!$F$14)</f>
        <v>0</v>
      </c>
      <c r="AD51" s="151">
        <f t="shared" si="5"/>
        <v>0.15</v>
      </c>
      <c r="AE51" s="215" t="s">
        <v>131</v>
      </c>
      <c r="AF51" s="142">
        <f>IF(AE51=CONTROLES!$C$50,CONTROLES!$D$50,CONTROLES!$D$51)</f>
        <v>15</v>
      </c>
      <c r="AG51" s="212" t="s">
        <v>132</v>
      </c>
      <c r="AH51" s="142">
        <f>IF(AG51=CONTROLES!$C$52,CONTROLES!$D$52,CONTROLES!$D$53)</f>
        <v>15</v>
      </c>
      <c r="AI51" s="212" t="s">
        <v>133</v>
      </c>
      <c r="AJ51" s="142">
        <f>IF('Riesgos gestión'!AI51=CONTROLES!$C$54,CONTROLES!$D$54,CONTROLES!$D$55)</f>
        <v>15</v>
      </c>
      <c r="AK51" s="212"/>
      <c r="AL51" s="142" t="e" cm="1">
        <f t="array" ref="AL51">_xlfn.IFS(AK51=CONTROLES!$C$56,"15",'Riesgos gestión'!AK51=CONTROLES!$C$57,"10",AK51=CONTROLES!$C$58,"0")</f>
        <v>#N/A</v>
      </c>
      <c r="AM51" s="212" t="s">
        <v>135</v>
      </c>
      <c r="AN51" s="142">
        <f>IF(AM51=CONTROLES!$C$59,CONTROLES!$D$59,CONTROLES!$D$60)</f>
        <v>15</v>
      </c>
      <c r="AO51" s="212" t="s">
        <v>136</v>
      </c>
      <c r="AP51" s="142">
        <f>IF(AO51=CONTROLES!$C$61,CONTROLES!$D$61,CONTROLES!$D$62)</f>
        <v>15</v>
      </c>
      <c r="AQ51" s="212" t="s">
        <v>137</v>
      </c>
      <c r="AR51" s="142" t="str" cm="1">
        <f t="array" ref="AR51">_xlfn.IFS(AQ51=CONTROLES!$C$63,"10",'Riesgos gestión'!AQ51=CONTROLES!$C$64,"5",AQ51=CONTROLES!$C$65,"0")</f>
        <v>10</v>
      </c>
      <c r="AS51" s="218" t="e">
        <f t="shared" si="4"/>
        <v>#N/A</v>
      </c>
      <c r="AT51" s="219" t="str">
        <f t="shared" si="2"/>
        <v/>
      </c>
      <c r="AU51" s="306"/>
      <c r="AV51" s="306"/>
      <c r="AW51" s="306"/>
      <c r="AX51" s="306"/>
      <c r="AY51" s="306"/>
      <c r="AZ51" s="306"/>
      <c r="BA51" s="306"/>
      <c r="BB51" s="154"/>
      <c r="BC51" s="154"/>
      <c r="BD51" s="142"/>
      <c r="BE51" s="165"/>
      <c r="BF51" s="165"/>
      <c r="BG51" s="166"/>
      <c r="BH51" s="166"/>
      <c r="BI51" s="145"/>
      <c r="BJ51" s="157"/>
      <c r="BK51" s="157"/>
      <c r="BL51" s="157"/>
      <c r="BM51" s="157"/>
      <c r="BN51" s="157"/>
      <c r="BO51" s="157"/>
      <c r="BP51" s="157"/>
      <c r="BQ51" s="157"/>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row>
    <row r="52" spans="1:130" ht="102" customHeight="1" x14ac:dyDescent="0.25">
      <c r="A52" s="325">
        <v>8</v>
      </c>
      <c r="B52" s="310" t="s">
        <v>191</v>
      </c>
      <c r="C52" s="310" t="str">
        <f>VLOOKUP(B52,FORMULAS!$A$30:$C$52,2,0)</f>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
      <c r="D52" s="310" t="str">
        <f>VLOOKUP(B52,FORMULAS!$A$30:$C$52,3,0)</f>
        <v xml:space="preserve">Jefe Oficina Asesora de Comunicaciones </v>
      </c>
      <c r="E52" s="327" t="s">
        <v>192</v>
      </c>
      <c r="F52" s="327" t="s">
        <v>618</v>
      </c>
      <c r="G52" s="328" t="s">
        <v>616</v>
      </c>
      <c r="H52" s="302" t="s">
        <v>615</v>
      </c>
      <c r="I52" s="317">
        <v>12</v>
      </c>
      <c r="J52" s="313" t="str">
        <f>VLOOKUP(K52,'Tabla probabilidad'!$D$3:$E$8,2,0)</f>
        <v>Baja</v>
      </c>
      <c r="K52" s="316">
        <v>0.4</v>
      </c>
      <c r="L52" s="314" t="s">
        <v>162</v>
      </c>
      <c r="M52" s="305" t="str">
        <f>VLOOKUP(L52,'Tabla Impacto'!$D$3:$F$8,3,0)</f>
        <v>Leve</v>
      </c>
      <c r="N52" s="305">
        <f>VLOOKUP(L52,'Tabla Impacto'!$D$3:$F$8,2,0)</f>
        <v>0.2</v>
      </c>
      <c r="O52" s="329" t="str">
        <f>CONCATENATE(M52,J52)</f>
        <v>LeveBaja</v>
      </c>
      <c r="P52" s="307" t="str">
        <f>VLOOKUP(O52,FORMULAS!$K$17:$L$42,2,0)</f>
        <v>Bajo</v>
      </c>
      <c r="Q52" s="142">
        <v>1</v>
      </c>
      <c r="R52" s="148" t="s">
        <v>617</v>
      </c>
      <c r="S52" s="141" t="s">
        <v>126</v>
      </c>
      <c r="T52" s="215" t="s">
        <v>126</v>
      </c>
      <c r="U52" s="151">
        <f>+IF(T52='Tabla Valoración controles'!$D$4,'Tabla Valoración controles'!$F$4,IF(T52='Tabla Valoración controles'!$D$5,'Tabla Valoración controles'!$F$5,IF(T52=FORMULAS!$A$10,0,'Tabla Valoración controles'!$F$6)))</f>
        <v>0.25</v>
      </c>
      <c r="V52" s="215" t="s">
        <v>127</v>
      </c>
      <c r="W52" s="151">
        <f>+IF(V52='Tabla Valoración controles'!$D$7,'Tabla Valoración controles'!$F$7,IF(V52=FORMULAS!$A$10,0,'Tabla Valoración controles'!$F$8))</f>
        <v>0.15</v>
      </c>
      <c r="X52" s="215" t="s">
        <v>128</v>
      </c>
      <c r="Y52" s="151">
        <f>+IF(X52='Tabla Valoración controles'!$D$9,'Tabla Valoración controles'!$F$9,'Tabla Valoración controles'!$F$10)</f>
        <v>0</v>
      </c>
      <c r="Z52" s="215" t="s">
        <v>129</v>
      </c>
      <c r="AA52" s="151">
        <f>+IF(Z52='Tabla Valoración controles'!$D$11,'Tabla Valoración controles'!$F$11,'Tabla Valoración controles'!$F$12)</f>
        <v>0</v>
      </c>
      <c r="AB52" s="215" t="s">
        <v>130</v>
      </c>
      <c r="AC52" s="151">
        <f>+IF(AB52='Tabla Valoración controles'!$D$13,'Tabla Valoración controles'!$F$13,'Tabla Valoración controles'!$F$14)</f>
        <v>0</v>
      </c>
      <c r="AD52" s="151">
        <f t="shared" si="5"/>
        <v>0.4</v>
      </c>
      <c r="AE52" s="215" t="s">
        <v>131</v>
      </c>
      <c r="AF52" s="142">
        <f>IF(AE52=CONTROLES!$C$50,CONTROLES!$D$50,CONTROLES!$D$51)</f>
        <v>15</v>
      </c>
      <c r="AG52" s="212" t="s">
        <v>132</v>
      </c>
      <c r="AH52" s="142">
        <f>IF(AG52=CONTROLES!$C$52,CONTROLES!$D$52,CONTROLES!$D$53)</f>
        <v>15</v>
      </c>
      <c r="AI52" s="212" t="s">
        <v>133</v>
      </c>
      <c r="AJ52" s="142">
        <f>IF('Riesgos gestión'!AI52=CONTROLES!$C$54,CONTROLES!$D$54,CONTROLES!$D$55)</f>
        <v>15</v>
      </c>
      <c r="AK52" s="212" t="s">
        <v>134</v>
      </c>
      <c r="AL52" s="142" t="str" cm="1">
        <f t="array" ref="AL52">_xlfn.IFS(AK52=CONTROLES!$C$56,"15",'Riesgos gestión'!AK52=CONTROLES!$C$57,"10",AK52=CONTROLES!$C$58,"0")</f>
        <v>15</v>
      </c>
      <c r="AM52" s="212" t="s">
        <v>135</v>
      </c>
      <c r="AN52" s="142">
        <f>IF(AM52=CONTROLES!$C$59,CONTROLES!$D$59,CONTROLES!$D$60)</f>
        <v>15</v>
      </c>
      <c r="AO52" s="212" t="s">
        <v>136</v>
      </c>
      <c r="AP52" s="142">
        <f>IF(AO52=CONTROLES!$C$61,CONTROLES!$D$61,CONTROLES!$D$62)</f>
        <v>15</v>
      </c>
      <c r="AQ52" s="212" t="s">
        <v>137</v>
      </c>
      <c r="AR52" s="142" t="str" cm="1">
        <f t="array" ref="AR52">_xlfn.IFS(AQ52=CONTROLES!$C$63,"10",'Riesgos gestión'!AQ52=CONTROLES!$C$64,"5",AQ52=CONTROLES!$C$65,"0")</f>
        <v>10</v>
      </c>
      <c r="AS52" s="218">
        <f t="shared" si="4"/>
        <v>100</v>
      </c>
      <c r="AT52" s="219" t="str">
        <f t="shared" si="2"/>
        <v>Fuerte</v>
      </c>
      <c r="AU52" s="315" t="e">
        <f>+#REF!</f>
        <v>#REF!</v>
      </c>
      <c r="AV52" s="315" t="s">
        <v>164</v>
      </c>
      <c r="AW52" s="315" t="s">
        <v>165</v>
      </c>
      <c r="AX52" s="315" t="e">
        <f>+IF(S52=[3]FORMULAS!B69,'[3]208-PLA-Ft-78 Mapa Gestión'!AG75,'[3]208-PLA-Ft-78 Mapa Gestión'!O70:O75)</f>
        <v>#VALUE!</v>
      </c>
      <c r="AY52" s="316" t="str">
        <f>CONCATENATE(AW52,AV52)</f>
        <v>MenorBaja</v>
      </c>
      <c r="AZ52" s="317" t="str">
        <f>VLOOKUP(AY52,[3]FORMULAS!$K$17:$L$42,2,0)</f>
        <v>Moderado</v>
      </c>
      <c r="BA52" s="316" t="s">
        <v>138</v>
      </c>
      <c r="BB52" s="156" t="s">
        <v>557</v>
      </c>
      <c r="BC52" s="156" t="s">
        <v>193</v>
      </c>
      <c r="BD52" s="167" t="s">
        <v>187</v>
      </c>
      <c r="BE52" s="168">
        <v>45323</v>
      </c>
      <c r="BF52" s="168">
        <v>45657</v>
      </c>
      <c r="BG52" s="156" t="s">
        <v>194</v>
      </c>
      <c r="BH52" s="156" t="s">
        <v>195</v>
      </c>
      <c r="BI52" s="156" t="s">
        <v>539</v>
      </c>
      <c r="BJ52" s="157"/>
      <c r="BK52" s="157"/>
      <c r="BL52" s="157"/>
      <c r="BM52" s="157"/>
      <c r="BN52" s="157"/>
      <c r="BO52" s="157"/>
      <c r="BP52" s="157"/>
      <c r="BQ52" s="157"/>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402">
        <v>45667</v>
      </c>
      <c r="DN52" s="390" t="s">
        <v>757</v>
      </c>
      <c r="DO52" s="390" t="s">
        <v>758</v>
      </c>
      <c r="DP52" s="390" t="s">
        <v>758</v>
      </c>
      <c r="DQ52" s="390" t="s">
        <v>758</v>
      </c>
      <c r="DR52" s="390" t="s">
        <v>758</v>
      </c>
      <c r="DS52" s="390" t="s">
        <v>758</v>
      </c>
      <c r="DT52" s="390" t="s">
        <v>758</v>
      </c>
      <c r="DU52" s="158"/>
      <c r="DV52" s="158"/>
      <c r="DW52" s="158"/>
      <c r="DX52" s="158"/>
      <c r="DY52" s="158"/>
      <c r="DZ52" s="158"/>
    </row>
    <row r="53" spans="1:130" ht="153" hidden="1" customHeight="1" x14ac:dyDescent="0.25">
      <c r="A53" s="326"/>
      <c r="B53" s="306"/>
      <c r="C53" s="306"/>
      <c r="D53" s="306"/>
      <c r="E53" s="306"/>
      <c r="F53" s="306"/>
      <c r="G53" s="306"/>
      <c r="H53" s="303"/>
      <c r="I53" s="306"/>
      <c r="J53" s="306"/>
      <c r="K53" s="306"/>
      <c r="L53" s="306"/>
      <c r="M53" s="306"/>
      <c r="N53" s="306"/>
      <c r="O53" s="306"/>
      <c r="P53" s="306"/>
      <c r="Q53" s="142"/>
      <c r="R53" s="148"/>
      <c r="S53" s="141" t="s">
        <v>126</v>
      </c>
      <c r="T53" s="215" t="s">
        <v>126</v>
      </c>
      <c r="U53" s="151">
        <f>+IF(T53='Tabla Valoración controles'!$D$4,'Tabla Valoración controles'!$F$4,IF(T53='Tabla Valoración controles'!$D$5,'Tabla Valoración controles'!$F$5,IF(T53=FORMULAS!$A$10,0,'Tabla Valoración controles'!$F$6)))</f>
        <v>0.25</v>
      </c>
      <c r="V53" s="215" t="s">
        <v>127</v>
      </c>
      <c r="W53" s="151">
        <f>+IF(V53='Tabla Valoración controles'!$D$7,'Tabla Valoración controles'!$F$7,IF(V53=FORMULAS!$A$10,0,'Tabla Valoración controles'!$F$8))</f>
        <v>0.15</v>
      </c>
      <c r="X53" s="215" t="s">
        <v>149</v>
      </c>
      <c r="Y53" s="151">
        <f>+IF(X53='Tabla Valoración controles'!$D$9,'Tabla Valoración controles'!$F$9,'Tabla Valoración controles'!$F$10)</f>
        <v>0</v>
      </c>
      <c r="Z53" s="215" t="s">
        <v>129</v>
      </c>
      <c r="AA53" s="151">
        <f>+IF(Z53='Tabla Valoración controles'!$D$11,'Tabla Valoración controles'!$F$11,'Tabla Valoración controles'!$F$12)</f>
        <v>0</v>
      </c>
      <c r="AB53" s="215" t="s">
        <v>130</v>
      </c>
      <c r="AC53" s="151">
        <f>+IF(AB53='Tabla Valoración controles'!$D$13,'Tabla Valoración controles'!$F$13,'Tabla Valoración controles'!$F$14)</f>
        <v>0</v>
      </c>
      <c r="AD53" s="151">
        <f t="shared" si="5"/>
        <v>0.4</v>
      </c>
      <c r="AE53" s="215" t="s">
        <v>131</v>
      </c>
      <c r="AF53" s="142">
        <f>IF(AE53=CONTROLES!$C$50,CONTROLES!$D$50,CONTROLES!$D$51)</f>
        <v>15</v>
      </c>
      <c r="AG53" s="212" t="s">
        <v>132</v>
      </c>
      <c r="AH53" s="142">
        <f>IF(AG53=CONTROLES!$C$52,CONTROLES!$D$52,CONTROLES!$D$53)</f>
        <v>15</v>
      </c>
      <c r="AI53" s="212" t="s">
        <v>133</v>
      </c>
      <c r="AJ53" s="142">
        <f>IF('Riesgos gestión'!AI53=CONTROLES!$C$54,CONTROLES!$D$54,CONTROLES!$D$55)</f>
        <v>15</v>
      </c>
      <c r="AK53" s="212" t="s">
        <v>188</v>
      </c>
      <c r="AL53" s="142" t="str" cm="1">
        <f t="array" ref="AL53">_xlfn.IFS(AK53=CONTROLES!$C$56,"15",'Riesgos gestión'!AK53=CONTROLES!$C$57,"10",AK53=CONTROLES!$C$58,"0")</f>
        <v>10</v>
      </c>
      <c r="AM53" s="212" t="s">
        <v>135</v>
      </c>
      <c r="AN53" s="142">
        <f>IF(AM53=CONTROLES!$C$59,CONTROLES!$D$59,CONTROLES!$D$60)</f>
        <v>15</v>
      </c>
      <c r="AO53" s="212" t="s">
        <v>136</v>
      </c>
      <c r="AP53" s="142">
        <f>IF(AO53=CONTROLES!$C$61,CONTROLES!$D$61,CONTROLES!$D$62)</f>
        <v>15</v>
      </c>
      <c r="AQ53" s="212" t="s">
        <v>137</v>
      </c>
      <c r="AR53" s="142" t="str" cm="1">
        <f t="array" ref="AR53">_xlfn.IFS(AQ53=CONTROLES!$C$63,"10",'Riesgos gestión'!AQ53=CONTROLES!$C$64,"5",AQ53=CONTROLES!$C$65,"0")</f>
        <v>10</v>
      </c>
      <c r="AS53" s="218">
        <f t="shared" si="4"/>
        <v>95</v>
      </c>
      <c r="AT53" s="219" t="str">
        <f t="shared" si="2"/>
        <v>Moderado</v>
      </c>
      <c r="AU53" s="306"/>
      <c r="AV53" s="306"/>
      <c r="AW53" s="306"/>
      <c r="AX53" s="306"/>
      <c r="AY53" s="306"/>
      <c r="AZ53" s="306"/>
      <c r="BA53" s="306"/>
      <c r="BB53" s="156"/>
      <c r="BC53" s="156"/>
      <c r="BD53" s="167"/>
      <c r="BE53" s="168"/>
      <c r="BF53" s="168"/>
      <c r="BG53" s="156"/>
      <c r="BH53" s="156"/>
      <c r="BI53" s="156"/>
      <c r="BJ53" s="157"/>
      <c r="BK53" s="157"/>
      <c r="BL53" s="157"/>
      <c r="BM53" s="157"/>
      <c r="BN53" s="157"/>
      <c r="BO53" s="157"/>
      <c r="BP53" s="157"/>
      <c r="BQ53" s="157"/>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row>
    <row r="54" spans="1:130" ht="17.25" hidden="1" customHeight="1" x14ac:dyDescent="0.25">
      <c r="A54" s="326"/>
      <c r="B54" s="306"/>
      <c r="C54" s="306"/>
      <c r="D54" s="306"/>
      <c r="E54" s="306"/>
      <c r="F54" s="306"/>
      <c r="G54" s="306"/>
      <c r="H54" s="303"/>
      <c r="I54" s="306"/>
      <c r="J54" s="306"/>
      <c r="K54" s="306"/>
      <c r="L54" s="306"/>
      <c r="M54" s="306"/>
      <c r="N54" s="306"/>
      <c r="O54" s="306"/>
      <c r="P54" s="306"/>
      <c r="Q54" s="141"/>
      <c r="R54" s="148"/>
      <c r="S54" s="141" t="s">
        <v>145</v>
      </c>
      <c r="T54" s="215" t="s">
        <v>145</v>
      </c>
      <c r="U54" s="151">
        <f>+IF(T54='Tabla Valoración controles'!$D$4,'Tabla Valoración controles'!$F$4,IF(T54='Tabla Valoración controles'!$D$5,'Tabla Valoración controles'!$F$5,IF(T54=FORMULAS!$A$10,0,'Tabla Valoración controles'!$F$6)))</f>
        <v>0</v>
      </c>
      <c r="V54" s="215" t="s">
        <v>127</v>
      </c>
      <c r="W54" s="151">
        <f>+IF(V54='Tabla Valoración controles'!$D$7,'Tabla Valoración controles'!$F$7,IF(V54=FORMULAS!$A$10,0,'Tabla Valoración controles'!$F$8))</f>
        <v>0.15</v>
      </c>
      <c r="X54" s="215"/>
      <c r="Y54" s="151">
        <f>+IF(X54='Tabla Valoración controles'!$D$9,'Tabla Valoración controles'!$F$9,'Tabla Valoración controles'!$F$10)</f>
        <v>0</v>
      </c>
      <c r="Z54" s="215" t="s">
        <v>129</v>
      </c>
      <c r="AA54" s="151">
        <f>+IF(Z54='Tabla Valoración controles'!$D$11,'Tabla Valoración controles'!$F$11,'Tabla Valoración controles'!$F$12)</f>
        <v>0</v>
      </c>
      <c r="AB54" s="215" t="s">
        <v>130</v>
      </c>
      <c r="AC54" s="151">
        <f>+IF(AB54='Tabla Valoración controles'!$D$13,'Tabla Valoración controles'!$F$13,'Tabla Valoración controles'!$F$14)</f>
        <v>0</v>
      </c>
      <c r="AD54" s="151">
        <f t="shared" si="5"/>
        <v>0.15</v>
      </c>
      <c r="AE54" s="215" t="s">
        <v>131</v>
      </c>
      <c r="AF54" s="142">
        <f>IF(AE54=CONTROLES!$C$50,CONTROLES!$D$50,CONTROLES!$D$51)</f>
        <v>15</v>
      </c>
      <c r="AG54" s="212" t="s">
        <v>132</v>
      </c>
      <c r="AH54" s="142">
        <f>IF(AG54=CONTROLES!$C$52,CONTROLES!$D$52,CONTROLES!$D$53)</f>
        <v>15</v>
      </c>
      <c r="AI54" s="212" t="s">
        <v>133</v>
      </c>
      <c r="AJ54" s="142">
        <f>IF('Riesgos gestión'!AI54=CONTROLES!$C$54,CONTROLES!$D$54,CONTROLES!$D$55)</f>
        <v>15</v>
      </c>
      <c r="AK54" s="212"/>
      <c r="AL54" s="142" t="e" cm="1">
        <f t="array" ref="AL54">_xlfn.IFS(AK54=CONTROLES!$C$56,"15",'Riesgos gestión'!AK54=CONTROLES!$C$57,"10",AK54=CONTROLES!$C$58,"0")</f>
        <v>#N/A</v>
      </c>
      <c r="AM54" s="212" t="s">
        <v>135</v>
      </c>
      <c r="AN54" s="142">
        <f>IF(AM54=CONTROLES!$C$59,CONTROLES!$D$59,CONTROLES!$D$60)</f>
        <v>15</v>
      </c>
      <c r="AO54" s="212" t="s">
        <v>136</v>
      </c>
      <c r="AP54" s="142">
        <f>IF(AO54=CONTROLES!$C$61,CONTROLES!$D$61,CONTROLES!$D$62)</f>
        <v>15</v>
      </c>
      <c r="AQ54" s="212" t="s">
        <v>137</v>
      </c>
      <c r="AR54" s="142" t="str" cm="1">
        <f t="array" ref="AR54">_xlfn.IFS(AQ54=CONTROLES!$C$63,"10",'Riesgos gestión'!AQ54=CONTROLES!$C$64,"5",AQ54=CONTROLES!$C$65,"0")</f>
        <v>10</v>
      </c>
      <c r="AS54" s="218" t="e">
        <f t="shared" si="4"/>
        <v>#N/A</v>
      </c>
      <c r="AT54" s="219" t="str">
        <f t="shared" si="2"/>
        <v/>
      </c>
      <c r="AU54" s="306"/>
      <c r="AV54" s="306"/>
      <c r="AW54" s="306"/>
      <c r="AX54" s="306"/>
      <c r="AY54" s="306"/>
      <c r="AZ54" s="306"/>
      <c r="BA54" s="306"/>
      <c r="BB54" s="156"/>
      <c r="BC54" s="156"/>
      <c r="BD54" s="167"/>
      <c r="BE54" s="168"/>
      <c r="BF54" s="168"/>
      <c r="BG54" s="156"/>
      <c r="BH54" s="156"/>
      <c r="BI54" s="156"/>
      <c r="BJ54" s="157"/>
      <c r="BK54" s="157"/>
      <c r="BL54" s="157"/>
      <c r="BM54" s="157"/>
      <c r="BN54" s="157"/>
      <c r="BO54" s="157"/>
      <c r="BP54" s="157"/>
      <c r="BQ54" s="157"/>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row>
    <row r="55" spans="1:130" ht="17.25" hidden="1" customHeight="1" x14ac:dyDescent="0.25">
      <c r="A55" s="326"/>
      <c r="B55" s="306"/>
      <c r="C55" s="306"/>
      <c r="D55" s="306"/>
      <c r="E55" s="306"/>
      <c r="F55" s="306"/>
      <c r="G55" s="306"/>
      <c r="H55" s="303"/>
      <c r="I55" s="306"/>
      <c r="J55" s="306"/>
      <c r="K55" s="306"/>
      <c r="L55" s="306"/>
      <c r="M55" s="306"/>
      <c r="N55" s="306"/>
      <c r="O55" s="306"/>
      <c r="P55" s="306"/>
      <c r="Q55" s="141"/>
      <c r="R55" s="148"/>
      <c r="S55" s="141" t="s">
        <v>145</v>
      </c>
      <c r="T55" s="215" t="s">
        <v>145</v>
      </c>
      <c r="U55" s="151">
        <f>+IF(T55='Tabla Valoración controles'!$D$4,'Tabla Valoración controles'!$F$4,IF(T55='Tabla Valoración controles'!$D$5,'Tabla Valoración controles'!$F$5,IF(T55=FORMULAS!$A$10,0,'Tabla Valoración controles'!$F$6)))</f>
        <v>0</v>
      </c>
      <c r="V55" s="215" t="s">
        <v>127</v>
      </c>
      <c r="W55" s="151">
        <f>+IF(V55='Tabla Valoración controles'!$D$7,'Tabla Valoración controles'!$F$7,IF(V55=FORMULAS!$A$10,0,'Tabla Valoración controles'!$F$8))</f>
        <v>0.15</v>
      </c>
      <c r="X55" s="215"/>
      <c r="Y55" s="151">
        <f>+IF(X55='Tabla Valoración controles'!$D$9,'Tabla Valoración controles'!$F$9,'Tabla Valoración controles'!$F$10)</f>
        <v>0</v>
      </c>
      <c r="Z55" s="215" t="s">
        <v>129</v>
      </c>
      <c r="AA55" s="151">
        <f>+IF(Z55='Tabla Valoración controles'!$D$11,'Tabla Valoración controles'!$F$11,'Tabla Valoración controles'!$F$12)</f>
        <v>0</v>
      </c>
      <c r="AB55" s="215" t="s">
        <v>130</v>
      </c>
      <c r="AC55" s="151">
        <f>+IF(AB55='Tabla Valoración controles'!$D$13,'Tabla Valoración controles'!$F$13,'Tabla Valoración controles'!$F$14)</f>
        <v>0</v>
      </c>
      <c r="AD55" s="151">
        <f t="shared" si="5"/>
        <v>0.15</v>
      </c>
      <c r="AE55" s="215" t="s">
        <v>131</v>
      </c>
      <c r="AF55" s="142">
        <f>IF(AE55=CONTROLES!$C$50,CONTROLES!$D$50,CONTROLES!$D$51)</f>
        <v>15</v>
      </c>
      <c r="AG55" s="212" t="s">
        <v>132</v>
      </c>
      <c r="AH55" s="142">
        <f>IF(AG55=CONTROLES!$C$52,CONTROLES!$D$52,CONTROLES!$D$53)</f>
        <v>15</v>
      </c>
      <c r="AI55" s="212" t="s">
        <v>133</v>
      </c>
      <c r="AJ55" s="142">
        <f>IF('Riesgos gestión'!AI55=CONTROLES!$C$54,CONTROLES!$D$54,CONTROLES!$D$55)</f>
        <v>15</v>
      </c>
      <c r="AK55" s="212"/>
      <c r="AL55" s="142" t="e" cm="1">
        <f t="array" ref="AL55">_xlfn.IFS(AK55=CONTROLES!$C$56,"15",'Riesgos gestión'!AK55=CONTROLES!$C$57,"10",AK55=CONTROLES!$C$58,"0")</f>
        <v>#N/A</v>
      </c>
      <c r="AM55" s="212" t="s">
        <v>135</v>
      </c>
      <c r="AN55" s="142">
        <f>IF(AM55=CONTROLES!$C$59,CONTROLES!$D$59,CONTROLES!$D$60)</f>
        <v>15</v>
      </c>
      <c r="AO55" s="212" t="s">
        <v>136</v>
      </c>
      <c r="AP55" s="142">
        <f>IF(AO55=CONTROLES!$C$61,CONTROLES!$D$61,CONTROLES!$D$62)</f>
        <v>15</v>
      </c>
      <c r="AQ55" s="212" t="s">
        <v>137</v>
      </c>
      <c r="AR55" s="142" t="str" cm="1">
        <f t="array" ref="AR55">_xlfn.IFS(AQ55=CONTROLES!$C$63,"10",'Riesgos gestión'!AQ55=CONTROLES!$C$64,"5",AQ55=CONTROLES!$C$65,"0")</f>
        <v>10</v>
      </c>
      <c r="AS55" s="218" t="e">
        <f t="shared" si="4"/>
        <v>#N/A</v>
      </c>
      <c r="AT55" s="219" t="str">
        <f t="shared" si="2"/>
        <v/>
      </c>
      <c r="AU55" s="306"/>
      <c r="AV55" s="306"/>
      <c r="AW55" s="306"/>
      <c r="AX55" s="306"/>
      <c r="AY55" s="306"/>
      <c r="AZ55" s="306"/>
      <c r="BA55" s="306"/>
      <c r="BB55" s="156"/>
      <c r="BC55" s="156"/>
      <c r="BD55" s="167"/>
      <c r="BE55" s="168"/>
      <c r="BF55" s="168"/>
      <c r="BG55" s="156"/>
      <c r="BH55" s="156"/>
      <c r="BI55" s="156"/>
      <c r="BJ55" s="157"/>
      <c r="BK55" s="157"/>
      <c r="BL55" s="157"/>
      <c r="BM55" s="157"/>
      <c r="BN55" s="157"/>
      <c r="BO55" s="157"/>
      <c r="BP55" s="157"/>
      <c r="BQ55" s="157"/>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row>
    <row r="56" spans="1:130" ht="17.25" hidden="1" customHeight="1" x14ac:dyDescent="0.25">
      <c r="A56" s="326"/>
      <c r="B56" s="306"/>
      <c r="C56" s="306"/>
      <c r="D56" s="306"/>
      <c r="E56" s="306"/>
      <c r="F56" s="306"/>
      <c r="G56" s="306"/>
      <c r="H56" s="303"/>
      <c r="I56" s="306"/>
      <c r="J56" s="306"/>
      <c r="K56" s="306"/>
      <c r="L56" s="306"/>
      <c r="M56" s="306"/>
      <c r="N56" s="306"/>
      <c r="O56" s="306"/>
      <c r="P56" s="306"/>
      <c r="Q56" s="141"/>
      <c r="R56" s="148"/>
      <c r="S56" s="141" t="s">
        <v>145</v>
      </c>
      <c r="T56" s="215" t="s">
        <v>145</v>
      </c>
      <c r="U56" s="151">
        <f>+IF(T56='Tabla Valoración controles'!$D$4,'Tabla Valoración controles'!$F$4,IF(T56='Tabla Valoración controles'!$D$5,'Tabla Valoración controles'!$F$5,IF(T56=FORMULAS!$A$10,0,'Tabla Valoración controles'!$F$6)))</f>
        <v>0</v>
      </c>
      <c r="V56" s="215" t="s">
        <v>127</v>
      </c>
      <c r="W56" s="151">
        <f>+IF(V56='Tabla Valoración controles'!$D$7,'Tabla Valoración controles'!$F$7,IF(V56=FORMULAS!$A$10,0,'Tabla Valoración controles'!$F$8))</f>
        <v>0.15</v>
      </c>
      <c r="X56" s="215"/>
      <c r="Y56" s="151">
        <f>+IF(X56='Tabla Valoración controles'!$D$9,'Tabla Valoración controles'!$F$9,'Tabla Valoración controles'!$F$10)</f>
        <v>0</v>
      </c>
      <c r="Z56" s="215" t="s">
        <v>129</v>
      </c>
      <c r="AA56" s="151">
        <f>+IF(Z56='Tabla Valoración controles'!$D$11,'Tabla Valoración controles'!$F$11,'Tabla Valoración controles'!$F$12)</f>
        <v>0</v>
      </c>
      <c r="AB56" s="215" t="s">
        <v>130</v>
      </c>
      <c r="AC56" s="151">
        <f>+IF(AB56='Tabla Valoración controles'!$D$13,'Tabla Valoración controles'!$F$13,'Tabla Valoración controles'!$F$14)</f>
        <v>0</v>
      </c>
      <c r="AD56" s="151">
        <f t="shared" si="5"/>
        <v>0.15</v>
      </c>
      <c r="AE56" s="215" t="s">
        <v>131</v>
      </c>
      <c r="AF56" s="142">
        <f>IF(AE56=CONTROLES!$C$50,CONTROLES!$D$50,CONTROLES!$D$51)</f>
        <v>15</v>
      </c>
      <c r="AG56" s="212" t="s">
        <v>132</v>
      </c>
      <c r="AH56" s="142">
        <f>IF(AG56=CONTROLES!$C$52,CONTROLES!$D$52,CONTROLES!$D$53)</f>
        <v>15</v>
      </c>
      <c r="AI56" s="212" t="s">
        <v>133</v>
      </c>
      <c r="AJ56" s="142">
        <f>IF('Riesgos gestión'!AI56=CONTROLES!$C$54,CONTROLES!$D$54,CONTROLES!$D$55)</f>
        <v>15</v>
      </c>
      <c r="AK56" s="212"/>
      <c r="AL56" s="142" t="e" cm="1">
        <f t="array" ref="AL56">_xlfn.IFS(AK56=CONTROLES!$C$56,"15",'Riesgos gestión'!AK56=CONTROLES!$C$57,"10",AK56=CONTROLES!$C$58,"0")</f>
        <v>#N/A</v>
      </c>
      <c r="AM56" s="212" t="s">
        <v>135</v>
      </c>
      <c r="AN56" s="142">
        <f>IF(AM56=CONTROLES!$C$59,CONTROLES!$D$59,CONTROLES!$D$60)</f>
        <v>15</v>
      </c>
      <c r="AO56" s="212" t="s">
        <v>136</v>
      </c>
      <c r="AP56" s="142">
        <f>IF(AO56=CONTROLES!$C$61,CONTROLES!$D$61,CONTROLES!$D$62)</f>
        <v>15</v>
      </c>
      <c r="AQ56" s="212" t="s">
        <v>137</v>
      </c>
      <c r="AR56" s="142" t="str" cm="1">
        <f t="array" ref="AR56">_xlfn.IFS(AQ56=CONTROLES!$C$63,"10",'Riesgos gestión'!AQ56=CONTROLES!$C$64,"5",AQ56=CONTROLES!$C$65,"0")</f>
        <v>10</v>
      </c>
      <c r="AS56" s="218" t="e">
        <f t="shared" si="4"/>
        <v>#N/A</v>
      </c>
      <c r="AT56" s="219" t="str">
        <f t="shared" si="2"/>
        <v/>
      </c>
      <c r="AU56" s="306"/>
      <c r="AV56" s="306"/>
      <c r="AW56" s="306"/>
      <c r="AX56" s="306"/>
      <c r="AY56" s="306"/>
      <c r="AZ56" s="306"/>
      <c r="BA56" s="306"/>
      <c r="BB56" s="156"/>
      <c r="BC56" s="156"/>
      <c r="BD56" s="167"/>
      <c r="BE56" s="168"/>
      <c r="BF56" s="168"/>
      <c r="BG56" s="156"/>
      <c r="BH56" s="156"/>
      <c r="BI56" s="156"/>
      <c r="BJ56" s="157"/>
      <c r="BK56" s="157"/>
      <c r="BL56" s="157"/>
      <c r="BM56" s="157"/>
      <c r="BN56" s="157"/>
      <c r="BO56" s="157"/>
      <c r="BP56" s="157"/>
      <c r="BQ56" s="157"/>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row>
    <row r="57" spans="1:130" ht="17.25" hidden="1" customHeight="1" x14ac:dyDescent="0.25">
      <c r="A57" s="326"/>
      <c r="B57" s="306"/>
      <c r="C57" s="306"/>
      <c r="D57" s="306"/>
      <c r="E57" s="306"/>
      <c r="F57" s="306"/>
      <c r="G57" s="306"/>
      <c r="H57" s="304"/>
      <c r="I57" s="306"/>
      <c r="J57" s="306"/>
      <c r="K57" s="306"/>
      <c r="L57" s="306"/>
      <c r="M57" s="306"/>
      <c r="N57" s="306"/>
      <c r="O57" s="306"/>
      <c r="P57" s="306"/>
      <c r="Q57" s="141"/>
      <c r="R57" s="148"/>
      <c r="S57" s="141" t="s">
        <v>145</v>
      </c>
      <c r="T57" s="215" t="s">
        <v>145</v>
      </c>
      <c r="U57" s="151">
        <f>+IF(T57='Tabla Valoración controles'!$D$4,'Tabla Valoración controles'!$F$4,IF(T57='Tabla Valoración controles'!$D$5,'Tabla Valoración controles'!$F$5,IF(T57=FORMULAS!$A$10,0,'Tabla Valoración controles'!$F$6)))</f>
        <v>0</v>
      </c>
      <c r="V57" s="215" t="s">
        <v>127</v>
      </c>
      <c r="W57" s="151">
        <f>+IF(V57='Tabla Valoración controles'!$D$7,'Tabla Valoración controles'!$F$7,IF(V57=FORMULAS!$A$10,0,'Tabla Valoración controles'!$F$8))</f>
        <v>0.15</v>
      </c>
      <c r="X57" s="215"/>
      <c r="Y57" s="151">
        <f>+IF(X57='Tabla Valoración controles'!$D$9,'Tabla Valoración controles'!$F$9,'Tabla Valoración controles'!$F$10)</f>
        <v>0</v>
      </c>
      <c r="Z57" s="215" t="s">
        <v>129</v>
      </c>
      <c r="AA57" s="151">
        <f>+IF(Z57='Tabla Valoración controles'!$D$11,'Tabla Valoración controles'!$F$11,'Tabla Valoración controles'!$F$12)</f>
        <v>0</v>
      </c>
      <c r="AB57" s="215" t="s">
        <v>130</v>
      </c>
      <c r="AC57" s="151">
        <f>+IF(AB57='Tabla Valoración controles'!$D$13,'Tabla Valoración controles'!$F$13,'Tabla Valoración controles'!$F$14)</f>
        <v>0</v>
      </c>
      <c r="AD57" s="151">
        <f t="shared" si="5"/>
        <v>0.15</v>
      </c>
      <c r="AE57" s="215" t="s">
        <v>131</v>
      </c>
      <c r="AF57" s="142">
        <f>IF(AE57=CONTROLES!$C$50,CONTROLES!$D$50,CONTROLES!$D$51)</f>
        <v>15</v>
      </c>
      <c r="AG57" s="212" t="s">
        <v>132</v>
      </c>
      <c r="AH57" s="142">
        <f>IF(AG57=CONTROLES!$C$52,CONTROLES!$D$52,CONTROLES!$D$53)</f>
        <v>15</v>
      </c>
      <c r="AI57" s="212" t="s">
        <v>133</v>
      </c>
      <c r="AJ57" s="142">
        <f>IF('Riesgos gestión'!AI57=CONTROLES!$C$54,CONTROLES!$D$54,CONTROLES!$D$55)</f>
        <v>15</v>
      </c>
      <c r="AK57" s="212"/>
      <c r="AL57" s="142" t="e" cm="1">
        <f t="array" ref="AL57">_xlfn.IFS(AK57=CONTROLES!$C$56,"15",'Riesgos gestión'!AK57=CONTROLES!$C$57,"10",AK57=CONTROLES!$C$58,"0")</f>
        <v>#N/A</v>
      </c>
      <c r="AM57" s="212" t="s">
        <v>135</v>
      </c>
      <c r="AN57" s="142">
        <f>IF(AM57=CONTROLES!$C$59,CONTROLES!$D$59,CONTROLES!$D$60)</f>
        <v>15</v>
      </c>
      <c r="AO57" s="212" t="s">
        <v>136</v>
      </c>
      <c r="AP57" s="142">
        <f>IF(AO57=CONTROLES!$C$61,CONTROLES!$D$61,CONTROLES!$D$62)</f>
        <v>15</v>
      </c>
      <c r="AQ57" s="212" t="s">
        <v>137</v>
      </c>
      <c r="AR57" s="142" t="str" cm="1">
        <f t="array" ref="AR57">_xlfn.IFS(AQ57=CONTROLES!$C$63,"10",'Riesgos gestión'!AQ57=CONTROLES!$C$64,"5",AQ57=CONTROLES!$C$65,"0")</f>
        <v>10</v>
      </c>
      <c r="AS57" s="218" t="e">
        <f t="shared" si="4"/>
        <v>#N/A</v>
      </c>
      <c r="AT57" s="219" t="str">
        <f t="shared" si="2"/>
        <v/>
      </c>
      <c r="AU57" s="306"/>
      <c r="AV57" s="306"/>
      <c r="AW57" s="306"/>
      <c r="AX57" s="306"/>
      <c r="AY57" s="306"/>
      <c r="AZ57" s="306"/>
      <c r="BA57" s="306"/>
      <c r="BB57" s="156"/>
      <c r="BC57" s="156"/>
      <c r="BD57" s="167"/>
      <c r="BE57" s="168"/>
      <c r="BF57" s="168"/>
      <c r="BG57" s="156"/>
      <c r="BH57" s="156"/>
      <c r="BI57" s="156"/>
      <c r="BJ57" s="157"/>
      <c r="BK57" s="157"/>
      <c r="BL57" s="157"/>
      <c r="BM57" s="157"/>
      <c r="BN57" s="157"/>
      <c r="BO57" s="157"/>
      <c r="BP57" s="157"/>
      <c r="BQ57" s="157"/>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388"/>
      <c r="DE57" s="388"/>
      <c r="DF57" s="388"/>
      <c r="DG57" s="388"/>
      <c r="DH57" s="388"/>
      <c r="DI57" s="388"/>
      <c r="DJ57" s="388"/>
      <c r="DK57" s="388"/>
      <c r="DL57" s="388"/>
      <c r="DM57" s="158"/>
      <c r="DN57" s="158"/>
      <c r="DO57" s="158"/>
      <c r="DP57" s="158"/>
      <c r="DQ57" s="158"/>
      <c r="DR57" s="158"/>
      <c r="DS57" s="158"/>
      <c r="DT57" s="158"/>
      <c r="DU57" s="158"/>
      <c r="DV57" s="158"/>
      <c r="DW57" s="158"/>
      <c r="DX57" s="158"/>
      <c r="DY57" s="158"/>
      <c r="DZ57" s="158"/>
    </row>
    <row r="58" spans="1:130" ht="165.75" customHeight="1" x14ac:dyDescent="0.25">
      <c r="A58" s="325">
        <v>9</v>
      </c>
      <c r="B58" s="310" t="s">
        <v>196</v>
      </c>
      <c r="C58" s="310" t="str">
        <f>VLOOKUP(B58,FORMULAS!$A$30:$C$52,2,0)</f>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
      <c r="D58" s="310" t="str">
        <f>VLOOKUP(B58,FORMULAS!$A$30:$C$52,3,0)</f>
        <v>Director de Mejoramiento de Barrios</v>
      </c>
      <c r="E58" s="327" t="s">
        <v>178</v>
      </c>
      <c r="F58" s="327" t="s">
        <v>620</v>
      </c>
      <c r="G58" s="328" t="s">
        <v>621</v>
      </c>
      <c r="H58" s="302" t="s">
        <v>619</v>
      </c>
      <c r="I58" s="317">
        <v>12</v>
      </c>
      <c r="J58" s="313" t="str">
        <f>VLOOKUP(K58,'Tabla probabilidad'!$D$3:$E$8,2,0)</f>
        <v>Baja</v>
      </c>
      <c r="K58" s="316">
        <v>0.4</v>
      </c>
      <c r="L58" s="314" t="s">
        <v>185</v>
      </c>
      <c r="M58" s="305" t="str">
        <f>VLOOKUP(L58,'Tabla Impacto'!$D$3:$F$8,3,0)</f>
        <v>Moderado</v>
      </c>
      <c r="N58" s="305">
        <f>VLOOKUP(L58,'Tabla Impacto'!$D$3:$F$8,2,0)</f>
        <v>0.6</v>
      </c>
      <c r="O58" s="329" t="str">
        <f>CONCATENATE(M58,J58)</f>
        <v>ModeradoBaja</v>
      </c>
      <c r="P58" s="307" t="str">
        <f>VLOOKUP(O58,FORMULAS!$K$17:$L$42,2,0)</f>
        <v>Moderado</v>
      </c>
      <c r="Q58" s="143">
        <v>1</v>
      </c>
      <c r="R58" s="148" t="s">
        <v>197</v>
      </c>
      <c r="S58" s="141" t="s">
        <v>126</v>
      </c>
      <c r="T58" s="215" t="s">
        <v>126</v>
      </c>
      <c r="U58" s="151">
        <f>+IF(T58='Tabla Valoración controles'!$D$4,'Tabla Valoración controles'!$F$4,IF(T58='Tabla Valoración controles'!$D$5,'Tabla Valoración controles'!$F$5,IF(T58=FORMULAS!$A$10,0,'Tabla Valoración controles'!$F$6)))</f>
        <v>0.25</v>
      </c>
      <c r="V58" s="215" t="s">
        <v>127</v>
      </c>
      <c r="W58" s="151">
        <f>+IF(V58='Tabla Valoración controles'!$D$7,'Tabla Valoración controles'!$F$7,IF(V58=FORMULAS!$A$10,0,'Tabla Valoración controles'!$F$8))</f>
        <v>0.15</v>
      </c>
      <c r="X58" s="215" t="s">
        <v>128</v>
      </c>
      <c r="Y58" s="151">
        <f>+IF(X58='Tabla Valoración controles'!$D$9,'Tabla Valoración controles'!$F$9,'Tabla Valoración controles'!$F$10)</f>
        <v>0</v>
      </c>
      <c r="Z58" s="215" t="s">
        <v>129</v>
      </c>
      <c r="AA58" s="151">
        <f>+IF(Z58='Tabla Valoración controles'!$D$11,'Tabla Valoración controles'!$F$11,'Tabla Valoración controles'!$F$12)</f>
        <v>0</v>
      </c>
      <c r="AB58" s="215" t="s">
        <v>130</v>
      </c>
      <c r="AC58" s="151">
        <f>+IF(AB58='Tabla Valoración controles'!$D$13,'Tabla Valoración controles'!$F$13,'Tabla Valoración controles'!$F$14)</f>
        <v>0</v>
      </c>
      <c r="AD58" s="151">
        <f t="shared" si="5"/>
        <v>0.4</v>
      </c>
      <c r="AE58" s="215" t="s">
        <v>131</v>
      </c>
      <c r="AF58" s="142">
        <f>IF(AE58=CONTROLES!$C$50,CONTROLES!$D$50,CONTROLES!$D$51)</f>
        <v>15</v>
      </c>
      <c r="AG58" s="212" t="s">
        <v>132</v>
      </c>
      <c r="AH58" s="142">
        <f>IF(AG58=CONTROLES!$C$52,CONTROLES!$D$52,CONTROLES!$D$53)</f>
        <v>15</v>
      </c>
      <c r="AI58" s="212" t="s">
        <v>133</v>
      </c>
      <c r="AJ58" s="142">
        <f>IF('Riesgos gestión'!AI58=CONTROLES!$C$54,CONTROLES!$D$54,CONTROLES!$D$55)</f>
        <v>15</v>
      </c>
      <c r="AK58" s="212" t="s">
        <v>134</v>
      </c>
      <c r="AL58" s="142" t="str" cm="1">
        <f t="array" ref="AL58">_xlfn.IFS(AK58=CONTROLES!$C$56,"15",'Riesgos gestión'!AK58=CONTROLES!$C$57,"10",AK58=CONTROLES!$C$58,"0")</f>
        <v>15</v>
      </c>
      <c r="AM58" s="212" t="s">
        <v>135</v>
      </c>
      <c r="AN58" s="142">
        <f>IF(AM58=CONTROLES!$C$59,CONTROLES!$D$59,CONTROLES!$D$60)</f>
        <v>15</v>
      </c>
      <c r="AO58" s="212" t="s">
        <v>136</v>
      </c>
      <c r="AP58" s="142">
        <f>IF(AO58=CONTROLES!$C$61,CONTROLES!$D$61,CONTROLES!$D$62)</f>
        <v>15</v>
      </c>
      <c r="AQ58" s="212" t="s">
        <v>137</v>
      </c>
      <c r="AR58" s="142" t="str" cm="1">
        <f t="array" ref="AR58">_xlfn.IFS(AQ58=CONTROLES!$C$63,"10",'Riesgos gestión'!AQ58=CONTROLES!$C$64,"5",AQ58=CONTROLES!$C$65,"0")</f>
        <v>10</v>
      </c>
      <c r="AS58" s="218">
        <f t="shared" si="4"/>
        <v>100</v>
      </c>
      <c r="AT58" s="219" t="str">
        <f t="shared" si="2"/>
        <v>Fuerte</v>
      </c>
      <c r="AU58" s="315" t="e">
        <f>+#REF!</f>
        <v>#REF!</v>
      </c>
      <c r="AV58" s="315" t="s">
        <v>198</v>
      </c>
      <c r="AW58" s="315" t="s">
        <v>165</v>
      </c>
      <c r="AX58" s="315" t="e">
        <f>+IF(S58=[3]FORMULAS!B75,'[3]208-PLA-Ft-78 Mapa Gestión'!AG81,'[3]208-PLA-Ft-78 Mapa Gestión'!O76:O81)</f>
        <v>#VALUE!</v>
      </c>
      <c r="AY58" s="316" t="str">
        <f>CONCATENATE(AW58,AV58)</f>
        <v>MenorMuy Baja</v>
      </c>
      <c r="AZ58" s="317" t="str">
        <f>VLOOKUP(AY58,[3]FORMULAS!$K$17:$L$42,2,0)</f>
        <v>Bajo</v>
      </c>
      <c r="BA58" s="316" t="s">
        <v>138</v>
      </c>
      <c r="BB58" s="156" t="s">
        <v>199</v>
      </c>
      <c r="BC58" s="156" t="s">
        <v>200</v>
      </c>
      <c r="BD58" s="156" t="s">
        <v>152</v>
      </c>
      <c r="BE58" s="168">
        <v>45323</v>
      </c>
      <c r="BF58" s="168">
        <v>45656</v>
      </c>
      <c r="BG58" s="156" t="s">
        <v>201</v>
      </c>
      <c r="BH58" s="156" t="s">
        <v>202</v>
      </c>
      <c r="BI58" s="156" t="s">
        <v>539</v>
      </c>
      <c r="BJ58" s="157"/>
      <c r="BK58" s="157"/>
      <c r="BL58" s="157"/>
      <c r="BM58" s="157"/>
      <c r="BN58" s="157"/>
      <c r="BO58" s="157"/>
      <c r="BP58" s="157"/>
      <c r="BQ58" s="157"/>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386"/>
      <c r="DD58" s="391" t="s">
        <v>692</v>
      </c>
      <c r="DE58" s="391" t="s">
        <v>706</v>
      </c>
      <c r="DF58" s="391" t="s">
        <v>226</v>
      </c>
      <c r="DG58" s="391" t="s">
        <v>226</v>
      </c>
      <c r="DH58" s="391" t="s">
        <v>226</v>
      </c>
      <c r="DI58" s="391" t="s">
        <v>226</v>
      </c>
      <c r="DJ58" s="391" t="s">
        <v>697</v>
      </c>
      <c r="DK58" s="391" t="s">
        <v>226</v>
      </c>
      <c r="DL58" s="391" t="s">
        <v>226</v>
      </c>
      <c r="DM58" s="402">
        <v>45667</v>
      </c>
      <c r="DN58" s="390" t="s">
        <v>757</v>
      </c>
      <c r="DO58" s="390" t="s">
        <v>758</v>
      </c>
      <c r="DP58" s="390" t="s">
        <v>758</v>
      </c>
      <c r="DQ58" s="390" t="s">
        <v>758</v>
      </c>
      <c r="DR58" s="390" t="s">
        <v>758</v>
      </c>
      <c r="DS58" s="390" t="s">
        <v>758</v>
      </c>
      <c r="DT58" s="390" t="s">
        <v>758</v>
      </c>
      <c r="DU58" s="158"/>
      <c r="DV58" s="158"/>
      <c r="DW58" s="158"/>
      <c r="DX58" s="158"/>
      <c r="DY58" s="158"/>
      <c r="DZ58" s="158"/>
    </row>
    <row r="59" spans="1:130" ht="153" customHeight="1" x14ac:dyDescent="0.25">
      <c r="A59" s="326"/>
      <c r="B59" s="306"/>
      <c r="C59" s="306"/>
      <c r="D59" s="306"/>
      <c r="E59" s="306"/>
      <c r="F59" s="306"/>
      <c r="G59" s="306"/>
      <c r="H59" s="303"/>
      <c r="I59" s="306"/>
      <c r="J59" s="306"/>
      <c r="K59" s="306"/>
      <c r="L59" s="306"/>
      <c r="M59" s="306"/>
      <c r="N59" s="306"/>
      <c r="O59" s="306"/>
      <c r="P59" s="306"/>
      <c r="Q59" s="143">
        <v>2</v>
      </c>
      <c r="R59" s="163" t="s">
        <v>203</v>
      </c>
      <c r="S59" s="141" t="s">
        <v>179</v>
      </c>
      <c r="T59" s="215" t="s">
        <v>179</v>
      </c>
      <c r="U59" s="151">
        <f>+IF(T59='Tabla Valoración controles'!$D$4,'Tabla Valoración controles'!$F$4,IF(T59='Tabla Valoración controles'!$D$5,'Tabla Valoración controles'!$F$5,IF(T59=FORMULAS!$A$10,0,'Tabla Valoración controles'!$F$6)))</f>
        <v>0.15</v>
      </c>
      <c r="V59" s="215" t="s">
        <v>127</v>
      </c>
      <c r="W59" s="151">
        <f>+IF(V59='Tabla Valoración controles'!$D$7,'Tabla Valoración controles'!$F$7,IF(V59=FORMULAS!$A$10,0,'Tabla Valoración controles'!$F$8))</f>
        <v>0.15</v>
      </c>
      <c r="X59" s="215" t="s">
        <v>149</v>
      </c>
      <c r="Y59" s="151">
        <f>+IF(X59='Tabla Valoración controles'!$D$9,'Tabla Valoración controles'!$F$9,'Tabla Valoración controles'!$F$10)</f>
        <v>0</v>
      </c>
      <c r="Z59" s="215" t="s">
        <v>129</v>
      </c>
      <c r="AA59" s="151">
        <f>+IF(Z59='Tabla Valoración controles'!$D$11,'Tabla Valoración controles'!$F$11,'Tabla Valoración controles'!$F$12)</f>
        <v>0</v>
      </c>
      <c r="AB59" s="215" t="s">
        <v>130</v>
      </c>
      <c r="AC59" s="151">
        <f>+IF(AB59='Tabla Valoración controles'!$D$13,'Tabla Valoración controles'!$F$13,'Tabla Valoración controles'!$F$14)</f>
        <v>0</v>
      </c>
      <c r="AD59" s="151">
        <f t="shared" si="5"/>
        <v>0.3</v>
      </c>
      <c r="AE59" s="215" t="s">
        <v>131</v>
      </c>
      <c r="AF59" s="142">
        <f>IF(AE59=CONTROLES!$C$50,CONTROLES!$D$50,CONTROLES!$D$51)</f>
        <v>15</v>
      </c>
      <c r="AG59" s="212" t="s">
        <v>132</v>
      </c>
      <c r="AH59" s="142">
        <f>IF(AG59=CONTROLES!$C$52,CONTROLES!$D$52,CONTROLES!$D$53)</f>
        <v>15</v>
      </c>
      <c r="AI59" s="212" t="s">
        <v>133</v>
      </c>
      <c r="AJ59" s="142">
        <f>IF('Riesgos gestión'!AI59=CONTROLES!$C$54,CONTROLES!$D$54,CONTROLES!$D$55)</f>
        <v>15</v>
      </c>
      <c r="AK59" s="212" t="s">
        <v>134</v>
      </c>
      <c r="AL59" s="142" t="str" cm="1">
        <f t="array" ref="AL59">_xlfn.IFS(AK59=CONTROLES!$C$56,"15",'Riesgos gestión'!AK59=CONTROLES!$C$57,"10",AK59=CONTROLES!$C$58,"0")</f>
        <v>15</v>
      </c>
      <c r="AM59" s="212" t="s">
        <v>135</v>
      </c>
      <c r="AN59" s="142">
        <f>IF(AM59=CONTROLES!$C$59,CONTROLES!$D$59,CONTROLES!$D$60)</f>
        <v>15</v>
      </c>
      <c r="AO59" s="212" t="s">
        <v>136</v>
      </c>
      <c r="AP59" s="142">
        <f>IF(AO59=CONTROLES!$C$61,CONTROLES!$D$61,CONTROLES!$D$62)</f>
        <v>15</v>
      </c>
      <c r="AQ59" s="212" t="s">
        <v>137</v>
      </c>
      <c r="AR59" s="142" t="str" cm="1">
        <f t="array" ref="AR59">_xlfn.IFS(AQ59=CONTROLES!$C$63,"10",'Riesgos gestión'!AQ59=CONTROLES!$C$64,"5",AQ59=CONTROLES!$C$65,"0")</f>
        <v>10</v>
      </c>
      <c r="AS59" s="218">
        <f t="shared" si="4"/>
        <v>100</v>
      </c>
      <c r="AT59" s="219" t="str">
        <f t="shared" si="2"/>
        <v>Fuerte</v>
      </c>
      <c r="AU59" s="306"/>
      <c r="AV59" s="306"/>
      <c r="AW59" s="306"/>
      <c r="AX59" s="306"/>
      <c r="AY59" s="306"/>
      <c r="AZ59" s="306"/>
      <c r="BA59" s="306"/>
      <c r="BB59" s="154" t="s">
        <v>204</v>
      </c>
      <c r="BC59" s="156" t="s">
        <v>200</v>
      </c>
      <c r="BD59" s="156" t="s">
        <v>187</v>
      </c>
      <c r="BE59" s="168">
        <v>45323</v>
      </c>
      <c r="BF59" s="168">
        <v>45656</v>
      </c>
      <c r="BG59" s="156" t="s">
        <v>205</v>
      </c>
      <c r="BH59" s="156" t="s">
        <v>206</v>
      </c>
      <c r="BI59" s="156" t="s">
        <v>539</v>
      </c>
      <c r="BJ59" s="157"/>
      <c r="BK59" s="157"/>
      <c r="BL59" s="157"/>
      <c r="BM59" s="157"/>
      <c r="BN59" s="157"/>
      <c r="BO59" s="157"/>
      <c r="BP59" s="157"/>
      <c r="BQ59" s="157"/>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389"/>
      <c r="DE59" s="389"/>
      <c r="DF59" s="389"/>
      <c r="DG59" s="389"/>
      <c r="DH59" s="389"/>
      <c r="DI59" s="389"/>
      <c r="DJ59" s="389"/>
      <c r="DK59" s="389"/>
      <c r="DL59" s="389"/>
      <c r="DM59" s="158"/>
      <c r="DN59" s="158"/>
      <c r="DO59" s="158"/>
      <c r="DP59" s="158"/>
      <c r="DQ59" s="158"/>
      <c r="DR59" s="158"/>
      <c r="DS59" s="158"/>
      <c r="DT59" s="158"/>
      <c r="DU59" s="158"/>
      <c r="DV59" s="158"/>
      <c r="DW59" s="158"/>
      <c r="DX59" s="158"/>
      <c r="DY59" s="158"/>
      <c r="DZ59" s="158"/>
    </row>
    <row r="60" spans="1:130" ht="17.25" hidden="1" customHeight="1" x14ac:dyDescent="0.25">
      <c r="A60" s="326"/>
      <c r="B60" s="306"/>
      <c r="C60" s="306"/>
      <c r="D60" s="306"/>
      <c r="E60" s="306"/>
      <c r="F60" s="306"/>
      <c r="G60" s="306"/>
      <c r="H60" s="303"/>
      <c r="I60" s="306"/>
      <c r="J60" s="306"/>
      <c r="K60" s="306"/>
      <c r="L60" s="306"/>
      <c r="M60" s="306"/>
      <c r="N60" s="306"/>
      <c r="O60" s="306"/>
      <c r="P60" s="306"/>
      <c r="Q60" s="143"/>
      <c r="R60" s="148"/>
      <c r="S60" s="141" t="s">
        <v>145</v>
      </c>
      <c r="T60" s="215" t="s">
        <v>145</v>
      </c>
      <c r="U60" s="151">
        <f>+IF(T60='Tabla Valoración controles'!$D$4,'Tabla Valoración controles'!$F$4,IF(T60='Tabla Valoración controles'!$D$5,'Tabla Valoración controles'!$F$5,IF(T60=FORMULAS!$A$10,0,'Tabla Valoración controles'!$F$6)))</f>
        <v>0</v>
      </c>
      <c r="V60" s="215" t="s">
        <v>127</v>
      </c>
      <c r="W60" s="151">
        <f>+IF(V60='Tabla Valoración controles'!$D$7,'Tabla Valoración controles'!$F$7,IF(V60=FORMULAS!$A$10,0,'Tabla Valoración controles'!$F$8))</f>
        <v>0.15</v>
      </c>
      <c r="X60" s="215"/>
      <c r="Y60" s="151">
        <f>+IF(X60='Tabla Valoración controles'!$D$9,'Tabla Valoración controles'!$F$9,'Tabla Valoración controles'!$F$10)</f>
        <v>0</v>
      </c>
      <c r="Z60" s="215" t="s">
        <v>129</v>
      </c>
      <c r="AA60" s="151">
        <f>+IF(Z60='Tabla Valoración controles'!$D$11,'Tabla Valoración controles'!$F$11,'Tabla Valoración controles'!$F$12)</f>
        <v>0</v>
      </c>
      <c r="AB60" s="215" t="s">
        <v>130</v>
      </c>
      <c r="AC60" s="151">
        <f>+IF(AB60='Tabla Valoración controles'!$D$13,'Tabla Valoración controles'!$F$13,'Tabla Valoración controles'!$F$14)</f>
        <v>0</v>
      </c>
      <c r="AD60" s="151">
        <f t="shared" si="5"/>
        <v>0.15</v>
      </c>
      <c r="AE60" s="215" t="s">
        <v>131</v>
      </c>
      <c r="AF60" s="142">
        <f>IF(AE60=CONTROLES!$C$50,CONTROLES!$D$50,CONTROLES!$D$51)</f>
        <v>15</v>
      </c>
      <c r="AG60" s="212" t="s">
        <v>132</v>
      </c>
      <c r="AH60" s="142">
        <f>IF(AG60=CONTROLES!$C$52,CONTROLES!$D$52,CONTROLES!$D$53)</f>
        <v>15</v>
      </c>
      <c r="AI60" s="212" t="s">
        <v>133</v>
      </c>
      <c r="AJ60" s="142">
        <f>IF('Riesgos gestión'!AI60=CONTROLES!$C$54,CONTROLES!$D$54,CONTROLES!$D$55)</f>
        <v>15</v>
      </c>
      <c r="AK60" s="212"/>
      <c r="AL60" s="142" t="e" cm="1">
        <f t="array" ref="AL60">_xlfn.IFS(AK60=CONTROLES!$C$56,"15",'Riesgos gestión'!AK60=CONTROLES!$C$57,"10",AK60=CONTROLES!$C$58,"0")</f>
        <v>#N/A</v>
      </c>
      <c r="AM60" s="212" t="s">
        <v>135</v>
      </c>
      <c r="AN60" s="142">
        <f>IF(AM60=CONTROLES!$C$59,CONTROLES!$D$59,CONTROLES!$D$60)</f>
        <v>15</v>
      </c>
      <c r="AO60" s="212" t="s">
        <v>136</v>
      </c>
      <c r="AP60" s="142">
        <f>IF(AO60=CONTROLES!$C$61,CONTROLES!$D$61,CONTROLES!$D$62)</f>
        <v>15</v>
      </c>
      <c r="AQ60" s="212" t="s">
        <v>137</v>
      </c>
      <c r="AR60" s="142" t="str" cm="1">
        <f t="array" ref="AR60">_xlfn.IFS(AQ60=CONTROLES!$C$63,"10",'Riesgos gestión'!AQ60=CONTROLES!$C$64,"5",AQ60=CONTROLES!$C$65,"0")</f>
        <v>10</v>
      </c>
      <c r="AS60" s="218" t="e">
        <f t="shared" si="4"/>
        <v>#N/A</v>
      </c>
      <c r="AT60" s="219" t="str">
        <f t="shared" si="2"/>
        <v/>
      </c>
      <c r="AU60" s="306"/>
      <c r="AV60" s="306"/>
      <c r="AW60" s="306"/>
      <c r="AX60" s="306"/>
      <c r="AY60" s="306"/>
      <c r="AZ60" s="306"/>
      <c r="BA60" s="306"/>
      <c r="BB60" s="156"/>
      <c r="BC60" s="156"/>
      <c r="BD60" s="156"/>
      <c r="BE60" s="168"/>
      <c r="BF60" s="168"/>
      <c r="BG60" s="156"/>
      <c r="BH60" s="156"/>
      <c r="BI60" s="156"/>
      <c r="BJ60" s="157"/>
      <c r="BK60" s="157"/>
      <c r="BL60" s="157"/>
      <c r="BM60" s="157"/>
      <c r="BN60" s="157"/>
      <c r="BO60" s="157"/>
      <c r="BP60" s="157"/>
      <c r="BQ60" s="157"/>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row>
    <row r="61" spans="1:130" ht="17.25" hidden="1" customHeight="1" x14ac:dyDescent="0.25">
      <c r="A61" s="326"/>
      <c r="B61" s="306"/>
      <c r="C61" s="306"/>
      <c r="D61" s="306"/>
      <c r="E61" s="306"/>
      <c r="F61" s="306"/>
      <c r="G61" s="306"/>
      <c r="H61" s="303"/>
      <c r="I61" s="306"/>
      <c r="J61" s="306"/>
      <c r="K61" s="306"/>
      <c r="L61" s="306"/>
      <c r="M61" s="306"/>
      <c r="N61" s="306"/>
      <c r="O61" s="306"/>
      <c r="P61" s="306"/>
      <c r="Q61" s="143"/>
      <c r="R61" s="148"/>
      <c r="S61" s="141" t="s">
        <v>145</v>
      </c>
      <c r="T61" s="215" t="s">
        <v>145</v>
      </c>
      <c r="U61" s="151">
        <f>+IF(T61='Tabla Valoración controles'!$D$4,'Tabla Valoración controles'!$F$4,IF(T61='Tabla Valoración controles'!$D$5,'Tabla Valoración controles'!$F$5,IF(T61=FORMULAS!$A$10,0,'Tabla Valoración controles'!$F$6)))</f>
        <v>0</v>
      </c>
      <c r="V61" s="215" t="s">
        <v>127</v>
      </c>
      <c r="W61" s="151">
        <f>+IF(V61='Tabla Valoración controles'!$D$7,'Tabla Valoración controles'!$F$7,IF(V61=FORMULAS!$A$10,0,'Tabla Valoración controles'!$F$8))</f>
        <v>0.15</v>
      </c>
      <c r="X61" s="215"/>
      <c r="Y61" s="151">
        <f>+IF(X61='Tabla Valoración controles'!$D$9,'Tabla Valoración controles'!$F$9,'Tabla Valoración controles'!$F$10)</f>
        <v>0</v>
      </c>
      <c r="Z61" s="215" t="s">
        <v>129</v>
      </c>
      <c r="AA61" s="151">
        <f>+IF(Z61='Tabla Valoración controles'!$D$11,'Tabla Valoración controles'!$F$11,'Tabla Valoración controles'!$F$12)</f>
        <v>0</v>
      </c>
      <c r="AB61" s="215" t="s">
        <v>130</v>
      </c>
      <c r="AC61" s="151">
        <f>+IF(AB61='Tabla Valoración controles'!$D$13,'Tabla Valoración controles'!$F$13,'Tabla Valoración controles'!$F$14)</f>
        <v>0</v>
      </c>
      <c r="AD61" s="151">
        <f t="shared" si="5"/>
        <v>0.15</v>
      </c>
      <c r="AE61" s="215" t="s">
        <v>131</v>
      </c>
      <c r="AF61" s="142">
        <f>IF(AE61=CONTROLES!$C$50,CONTROLES!$D$50,CONTROLES!$D$51)</f>
        <v>15</v>
      </c>
      <c r="AG61" s="212" t="s">
        <v>132</v>
      </c>
      <c r="AH61" s="142">
        <f>IF(AG61=CONTROLES!$C$52,CONTROLES!$D$52,CONTROLES!$D$53)</f>
        <v>15</v>
      </c>
      <c r="AI61" s="212" t="s">
        <v>133</v>
      </c>
      <c r="AJ61" s="142">
        <f>IF('Riesgos gestión'!AI61=CONTROLES!$C$54,CONTROLES!$D$54,CONTROLES!$D$55)</f>
        <v>15</v>
      </c>
      <c r="AK61" s="212"/>
      <c r="AL61" s="142" t="e" cm="1">
        <f t="array" ref="AL61">_xlfn.IFS(AK61=CONTROLES!$C$56,"15",'Riesgos gestión'!AK61=CONTROLES!$C$57,"10",AK61=CONTROLES!$C$58,"0")</f>
        <v>#N/A</v>
      </c>
      <c r="AM61" s="212" t="s">
        <v>135</v>
      </c>
      <c r="AN61" s="142">
        <f>IF(AM61=CONTROLES!$C$59,CONTROLES!$D$59,CONTROLES!$D$60)</f>
        <v>15</v>
      </c>
      <c r="AO61" s="212" t="s">
        <v>136</v>
      </c>
      <c r="AP61" s="142">
        <f>IF(AO61=CONTROLES!$C$61,CONTROLES!$D$61,CONTROLES!$D$62)</f>
        <v>15</v>
      </c>
      <c r="AQ61" s="212" t="s">
        <v>137</v>
      </c>
      <c r="AR61" s="142" t="str" cm="1">
        <f t="array" ref="AR61">_xlfn.IFS(AQ61=CONTROLES!$C$63,"10",'Riesgos gestión'!AQ61=CONTROLES!$C$64,"5",AQ61=CONTROLES!$C$65,"0")</f>
        <v>10</v>
      </c>
      <c r="AS61" s="218" t="e">
        <f t="shared" si="4"/>
        <v>#N/A</v>
      </c>
      <c r="AT61" s="219" t="str">
        <f t="shared" si="2"/>
        <v/>
      </c>
      <c r="AU61" s="306"/>
      <c r="AV61" s="306"/>
      <c r="AW61" s="306"/>
      <c r="AX61" s="306"/>
      <c r="AY61" s="306"/>
      <c r="AZ61" s="306"/>
      <c r="BA61" s="306"/>
      <c r="BB61" s="156"/>
      <c r="BC61" s="156"/>
      <c r="BD61" s="156"/>
      <c r="BE61" s="168"/>
      <c r="BF61" s="168"/>
      <c r="BG61" s="156"/>
      <c r="BH61" s="156"/>
      <c r="BI61" s="156"/>
      <c r="BJ61" s="157"/>
      <c r="BK61" s="157"/>
      <c r="BL61" s="157"/>
      <c r="BM61" s="157"/>
      <c r="BN61" s="157"/>
      <c r="BO61" s="157"/>
      <c r="BP61" s="157"/>
      <c r="BQ61" s="157"/>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row>
    <row r="62" spans="1:130" ht="17.25" hidden="1" customHeight="1" x14ac:dyDescent="0.25">
      <c r="A62" s="326"/>
      <c r="B62" s="306"/>
      <c r="C62" s="306"/>
      <c r="D62" s="306"/>
      <c r="E62" s="306"/>
      <c r="F62" s="306"/>
      <c r="G62" s="306"/>
      <c r="H62" s="303"/>
      <c r="I62" s="306"/>
      <c r="J62" s="306"/>
      <c r="K62" s="306"/>
      <c r="L62" s="306"/>
      <c r="M62" s="306"/>
      <c r="N62" s="306"/>
      <c r="O62" s="306"/>
      <c r="P62" s="306"/>
      <c r="Q62" s="143"/>
      <c r="R62" s="148"/>
      <c r="S62" s="141" t="s">
        <v>145</v>
      </c>
      <c r="T62" s="215" t="s">
        <v>145</v>
      </c>
      <c r="U62" s="151">
        <f>+IF(T62='Tabla Valoración controles'!$D$4,'Tabla Valoración controles'!$F$4,IF(T62='Tabla Valoración controles'!$D$5,'Tabla Valoración controles'!$F$5,IF(T62=FORMULAS!$A$10,0,'Tabla Valoración controles'!$F$6)))</f>
        <v>0</v>
      </c>
      <c r="V62" s="215" t="s">
        <v>127</v>
      </c>
      <c r="W62" s="151">
        <f>+IF(V62='Tabla Valoración controles'!$D$7,'Tabla Valoración controles'!$F$7,IF(V62=FORMULAS!$A$10,0,'Tabla Valoración controles'!$F$8))</f>
        <v>0.15</v>
      </c>
      <c r="X62" s="215"/>
      <c r="Y62" s="151">
        <f>+IF(X62='Tabla Valoración controles'!$D$9,'Tabla Valoración controles'!$F$9,'Tabla Valoración controles'!$F$10)</f>
        <v>0</v>
      </c>
      <c r="Z62" s="215" t="s">
        <v>129</v>
      </c>
      <c r="AA62" s="151">
        <f>+IF(Z62='Tabla Valoración controles'!$D$11,'Tabla Valoración controles'!$F$11,'Tabla Valoración controles'!$F$12)</f>
        <v>0</v>
      </c>
      <c r="AB62" s="215" t="s">
        <v>130</v>
      </c>
      <c r="AC62" s="151">
        <f>+IF(AB62='Tabla Valoración controles'!$D$13,'Tabla Valoración controles'!$F$13,'Tabla Valoración controles'!$F$14)</f>
        <v>0</v>
      </c>
      <c r="AD62" s="151">
        <f t="shared" si="5"/>
        <v>0.15</v>
      </c>
      <c r="AE62" s="215" t="s">
        <v>131</v>
      </c>
      <c r="AF62" s="142">
        <f>IF(AE62=CONTROLES!$C$50,CONTROLES!$D$50,CONTROLES!$D$51)</f>
        <v>15</v>
      </c>
      <c r="AG62" s="212" t="s">
        <v>132</v>
      </c>
      <c r="AH62" s="142">
        <f>IF(AG62=CONTROLES!$C$52,CONTROLES!$D$52,CONTROLES!$D$53)</f>
        <v>15</v>
      </c>
      <c r="AI62" s="212" t="s">
        <v>133</v>
      </c>
      <c r="AJ62" s="142">
        <f>IF('Riesgos gestión'!AI62=CONTROLES!$C$54,CONTROLES!$D$54,CONTROLES!$D$55)</f>
        <v>15</v>
      </c>
      <c r="AK62" s="212"/>
      <c r="AL62" s="142" t="e" cm="1">
        <f t="array" ref="AL62">_xlfn.IFS(AK62=CONTROLES!$C$56,"15",'Riesgos gestión'!AK62=CONTROLES!$C$57,"10",AK62=CONTROLES!$C$58,"0")</f>
        <v>#N/A</v>
      </c>
      <c r="AM62" s="212" t="s">
        <v>135</v>
      </c>
      <c r="AN62" s="142">
        <f>IF(AM62=CONTROLES!$C$59,CONTROLES!$D$59,CONTROLES!$D$60)</f>
        <v>15</v>
      </c>
      <c r="AO62" s="212" t="s">
        <v>136</v>
      </c>
      <c r="AP62" s="142">
        <f>IF(AO62=CONTROLES!$C$61,CONTROLES!$D$61,CONTROLES!$D$62)</f>
        <v>15</v>
      </c>
      <c r="AQ62" s="212" t="s">
        <v>137</v>
      </c>
      <c r="AR62" s="142" t="str" cm="1">
        <f t="array" ref="AR62">_xlfn.IFS(AQ62=CONTROLES!$C$63,"10",'Riesgos gestión'!AQ62=CONTROLES!$C$64,"5",AQ62=CONTROLES!$C$65,"0")</f>
        <v>10</v>
      </c>
      <c r="AS62" s="218" t="e">
        <f t="shared" si="4"/>
        <v>#N/A</v>
      </c>
      <c r="AT62" s="219" t="str">
        <f t="shared" si="2"/>
        <v/>
      </c>
      <c r="AU62" s="306"/>
      <c r="AV62" s="306"/>
      <c r="AW62" s="306"/>
      <c r="AX62" s="306"/>
      <c r="AY62" s="306"/>
      <c r="AZ62" s="306"/>
      <c r="BA62" s="306"/>
      <c r="BB62" s="156"/>
      <c r="BC62" s="156"/>
      <c r="BD62" s="156"/>
      <c r="BE62" s="168"/>
      <c r="BF62" s="168"/>
      <c r="BG62" s="156"/>
      <c r="BH62" s="156"/>
      <c r="BI62" s="156"/>
      <c r="BJ62" s="157"/>
      <c r="BK62" s="157"/>
      <c r="BL62" s="157"/>
      <c r="BM62" s="157"/>
      <c r="BN62" s="157"/>
      <c r="BO62" s="157"/>
      <c r="BP62" s="157"/>
      <c r="BQ62" s="157"/>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row>
    <row r="63" spans="1:130" ht="17.25" hidden="1" customHeight="1" x14ac:dyDescent="0.25">
      <c r="A63" s="326"/>
      <c r="B63" s="306"/>
      <c r="C63" s="306"/>
      <c r="D63" s="306"/>
      <c r="E63" s="306"/>
      <c r="F63" s="306"/>
      <c r="G63" s="306"/>
      <c r="H63" s="304"/>
      <c r="I63" s="306"/>
      <c r="J63" s="306"/>
      <c r="K63" s="306"/>
      <c r="L63" s="306"/>
      <c r="M63" s="306"/>
      <c r="N63" s="306"/>
      <c r="O63" s="306"/>
      <c r="P63" s="306"/>
      <c r="Q63" s="143"/>
      <c r="R63" s="148"/>
      <c r="S63" s="141" t="s">
        <v>145</v>
      </c>
      <c r="T63" s="215" t="s">
        <v>145</v>
      </c>
      <c r="U63" s="151">
        <f>+IF(T63='Tabla Valoración controles'!$D$4,'Tabla Valoración controles'!$F$4,IF(T63='Tabla Valoración controles'!$D$5,'Tabla Valoración controles'!$F$5,IF(T63=FORMULAS!$A$10,0,'Tabla Valoración controles'!$F$6)))</f>
        <v>0</v>
      </c>
      <c r="V63" s="215" t="s">
        <v>127</v>
      </c>
      <c r="W63" s="151">
        <f>+IF(V63='Tabla Valoración controles'!$D$7,'Tabla Valoración controles'!$F$7,IF(V63=FORMULAS!$A$10,0,'Tabla Valoración controles'!$F$8))</f>
        <v>0.15</v>
      </c>
      <c r="X63" s="215"/>
      <c r="Y63" s="151">
        <f>+IF(X63='Tabla Valoración controles'!$D$9,'Tabla Valoración controles'!$F$9,'Tabla Valoración controles'!$F$10)</f>
        <v>0</v>
      </c>
      <c r="Z63" s="215" t="s">
        <v>129</v>
      </c>
      <c r="AA63" s="151">
        <f>+IF(Z63='Tabla Valoración controles'!$D$11,'Tabla Valoración controles'!$F$11,'Tabla Valoración controles'!$F$12)</f>
        <v>0</v>
      </c>
      <c r="AB63" s="215" t="s">
        <v>130</v>
      </c>
      <c r="AC63" s="151">
        <f>+IF(AB63='Tabla Valoración controles'!$D$13,'Tabla Valoración controles'!$F$13,'Tabla Valoración controles'!$F$14)</f>
        <v>0</v>
      </c>
      <c r="AD63" s="151">
        <f t="shared" si="5"/>
        <v>0.15</v>
      </c>
      <c r="AE63" s="215" t="s">
        <v>131</v>
      </c>
      <c r="AF63" s="142">
        <f>IF(AE63=CONTROLES!$C$50,CONTROLES!$D$50,CONTROLES!$D$51)</f>
        <v>15</v>
      </c>
      <c r="AG63" s="212" t="s">
        <v>132</v>
      </c>
      <c r="AH63" s="142">
        <f>IF(AG63=CONTROLES!$C$52,CONTROLES!$D$52,CONTROLES!$D$53)</f>
        <v>15</v>
      </c>
      <c r="AI63" s="212" t="s">
        <v>133</v>
      </c>
      <c r="AJ63" s="142">
        <f>IF('Riesgos gestión'!AI63=CONTROLES!$C$54,CONTROLES!$D$54,CONTROLES!$D$55)</f>
        <v>15</v>
      </c>
      <c r="AK63" s="212"/>
      <c r="AL63" s="142" t="e" cm="1">
        <f t="array" ref="AL63">_xlfn.IFS(AK63=CONTROLES!$C$56,"15",'Riesgos gestión'!AK63=CONTROLES!$C$57,"10",AK63=CONTROLES!$C$58,"0")</f>
        <v>#N/A</v>
      </c>
      <c r="AM63" s="212" t="s">
        <v>135</v>
      </c>
      <c r="AN63" s="142">
        <f>IF(AM63=CONTROLES!$C$59,CONTROLES!$D$59,CONTROLES!$D$60)</f>
        <v>15</v>
      </c>
      <c r="AO63" s="212" t="s">
        <v>136</v>
      </c>
      <c r="AP63" s="142">
        <f>IF(AO63=CONTROLES!$C$61,CONTROLES!$D$61,CONTROLES!$D$62)</f>
        <v>15</v>
      </c>
      <c r="AQ63" s="212" t="s">
        <v>137</v>
      </c>
      <c r="AR63" s="142" t="str" cm="1">
        <f t="array" ref="AR63">_xlfn.IFS(AQ63=CONTROLES!$C$63,"10",'Riesgos gestión'!AQ63=CONTROLES!$C$64,"5",AQ63=CONTROLES!$C$65,"0")</f>
        <v>10</v>
      </c>
      <c r="AS63" s="218" t="e">
        <f t="shared" si="4"/>
        <v>#N/A</v>
      </c>
      <c r="AT63" s="219" t="str">
        <f t="shared" si="2"/>
        <v/>
      </c>
      <c r="AU63" s="306"/>
      <c r="AV63" s="306"/>
      <c r="AW63" s="306"/>
      <c r="AX63" s="306"/>
      <c r="AY63" s="306"/>
      <c r="AZ63" s="306"/>
      <c r="BA63" s="306"/>
      <c r="BB63" s="156"/>
      <c r="BC63" s="156"/>
      <c r="BD63" s="156"/>
      <c r="BE63" s="168"/>
      <c r="BF63" s="168"/>
      <c r="BG63" s="156"/>
      <c r="BH63" s="156"/>
      <c r="BI63" s="156"/>
      <c r="BJ63" s="157"/>
      <c r="BK63" s="157"/>
      <c r="BL63" s="157"/>
      <c r="BM63" s="157"/>
      <c r="BN63" s="157"/>
      <c r="BO63" s="157"/>
      <c r="BP63" s="157"/>
      <c r="BQ63" s="157"/>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388"/>
      <c r="DE63" s="388"/>
      <c r="DF63" s="388"/>
      <c r="DG63" s="388"/>
      <c r="DH63" s="388"/>
      <c r="DI63" s="388"/>
      <c r="DJ63" s="388"/>
      <c r="DK63" s="388"/>
      <c r="DL63" s="388"/>
      <c r="DM63" s="158"/>
      <c r="DN63" s="158"/>
      <c r="DO63" s="158"/>
      <c r="DP63" s="158"/>
      <c r="DQ63" s="158"/>
      <c r="DR63" s="158"/>
      <c r="DS63" s="158"/>
      <c r="DT63" s="158"/>
      <c r="DU63" s="158"/>
      <c r="DV63" s="158"/>
      <c r="DW63" s="158"/>
      <c r="DX63" s="158"/>
      <c r="DY63" s="158"/>
      <c r="DZ63" s="158"/>
    </row>
    <row r="64" spans="1:130" ht="127.5" customHeight="1" x14ac:dyDescent="0.25">
      <c r="A64" s="325">
        <v>10</v>
      </c>
      <c r="B64" s="310" t="s">
        <v>207</v>
      </c>
      <c r="C64" s="310"/>
      <c r="D64" s="310" t="str">
        <f>VLOOKUP(B64,FORMULAS!$A$30:$C$52,3,0)</f>
        <v>Director de Mejoramiento de Barrios</v>
      </c>
      <c r="E64" s="327" t="s">
        <v>121</v>
      </c>
      <c r="F64" s="327" t="s">
        <v>208</v>
      </c>
      <c r="G64" s="310" t="s">
        <v>568</v>
      </c>
      <c r="H64" s="251"/>
      <c r="I64" s="317">
        <v>12</v>
      </c>
      <c r="J64" s="313" t="str">
        <f>VLOOKUP(K64,'Tabla probabilidad'!$D$3:$E$8,2,0)</f>
        <v>Baja</v>
      </c>
      <c r="K64" s="316">
        <v>0.4</v>
      </c>
      <c r="L64" s="314" t="s">
        <v>185</v>
      </c>
      <c r="M64" s="305" t="str">
        <f>VLOOKUP(L64,'Tabla Impacto'!$D$3:$F$8,3,0)</f>
        <v>Moderado</v>
      </c>
      <c r="N64" s="305">
        <f>VLOOKUP(L64,'Tabla Impacto'!$D$3:$F$8,2,0)</f>
        <v>0.6</v>
      </c>
      <c r="O64" s="329" t="str">
        <f>CONCATENATE(M64,J64)</f>
        <v>ModeradoBaja</v>
      </c>
      <c r="P64" s="307" t="str">
        <f>VLOOKUP(O64,FORMULAS!$K$17:$L$42,2,0)</f>
        <v>Moderado</v>
      </c>
      <c r="Q64" s="142">
        <v>1</v>
      </c>
      <c r="R64" s="163" t="s">
        <v>209</v>
      </c>
      <c r="S64" s="141" t="s">
        <v>126</v>
      </c>
      <c r="T64" s="215" t="s">
        <v>126</v>
      </c>
      <c r="U64" s="151">
        <f>+IF(T64='Tabla Valoración controles'!$D$4,'Tabla Valoración controles'!$F$4,IF(T64='Tabla Valoración controles'!$D$5,'Tabla Valoración controles'!$F$5,IF(T64=FORMULAS!$A$10,0,'Tabla Valoración controles'!$F$6)))</f>
        <v>0.25</v>
      </c>
      <c r="V64" s="215" t="s">
        <v>127</v>
      </c>
      <c r="W64" s="151">
        <f>+IF(V64='Tabla Valoración controles'!$D$7,'Tabla Valoración controles'!$F$7,IF(V64=FORMULAS!$A$10,0,'Tabla Valoración controles'!$F$8))</f>
        <v>0.15</v>
      </c>
      <c r="X64" s="215" t="s">
        <v>128</v>
      </c>
      <c r="Y64" s="151">
        <f>+IF(X64='Tabla Valoración controles'!$D$9,'Tabla Valoración controles'!$F$9,'Tabla Valoración controles'!$F$10)</f>
        <v>0</v>
      </c>
      <c r="Z64" s="215" t="s">
        <v>129</v>
      </c>
      <c r="AA64" s="151">
        <f>+IF(Z64='Tabla Valoración controles'!$D$11,'Tabla Valoración controles'!$F$11,'Tabla Valoración controles'!$F$12)</f>
        <v>0</v>
      </c>
      <c r="AB64" s="215" t="s">
        <v>130</v>
      </c>
      <c r="AC64" s="151">
        <f>+IF(AB64='Tabla Valoración controles'!$D$13,'Tabla Valoración controles'!$F$13,'Tabla Valoración controles'!$F$14)</f>
        <v>0</v>
      </c>
      <c r="AD64" s="151">
        <f t="shared" si="5"/>
        <v>0.4</v>
      </c>
      <c r="AE64" s="215" t="s">
        <v>131</v>
      </c>
      <c r="AF64" s="142">
        <f>IF(AE64=CONTROLES!$C$50,CONTROLES!$D$50,CONTROLES!$D$51)</f>
        <v>15</v>
      </c>
      <c r="AG64" s="212" t="s">
        <v>132</v>
      </c>
      <c r="AH64" s="142">
        <f>IF(AG64=CONTROLES!$C$52,CONTROLES!$D$52,CONTROLES!$D$53)</f>
        <v>15</v>
      </c>
      <c r="AI64" s="212" t="s">
        <v>133</v>
      </c>
      <c r="AJ64" s="142">
        <f>IF('Riesgos gestión'!AI64=CONTROLES!$C$54,CONTROLES!$D$54,CONTROLES!$D$55)</f>
        <v>15</v>
      </c>
      <c r="AK64" s="212" t="s">
        <v>134</v>
      </c>
      <c r="AL64" s="142" t="str" cm="1">
        <f t="array" ref="AL64">_xlfn.IFS(AK64=CONTROLES!$C$56,"15",'Riesgos gestión'!AK64=CONTROLES!$C$57,"10",AK64=CONTROLES!$C$58,"0")</f>
        <v>15</v>
      </c>
      <c r="AM64" s="212" t="s">
        <v>135</v>
      </c>
      <c r="AN64" s="142">
        <f>IF(AM64=CONTROLES!$C$59,CONTROLES!$D$59,CONTROLES!$D$60)</f>
        <v>15</v>
      </c>
      <c r="AO64" s="212" t="s">
        <v>136</v>
      </c>
      <c r="AP64" s="142">
        <f>IF(AO64=CONTROLES!$C$61,CONTROLES!$D$61,CONTROLES!$D$62)</f>
        <v>15</v>
      </c>
      <c r="AQ64" s="212" t="s">
        <v>137</v>
      </c>
      <c r="AR64" s="142" t="str" cm="1">
        <f t="array" ref="AR64">_xlfn.IFS(AQ64=CONTROLES!$C$63,"10",'Riesgos gestión'!AQ64=CONTROLES!$C$64,"5",AQ64=CONTROLES!$C$65,"0")</f>
        <v>10</v>
      </c>
      <c r="AS64" s="218">
        <f t="shared" si="4"/>
        <v>100</v>
      </c>
      <c r="AT64" s="219" t="str">
        <f t="shared" si="2"/>
        <v>Fuerte</v>
      </c>
      <c r="AU64" s="315" t="e">
        <f>+#REF!</f>
        <v>#REF!</v>
      </c>
      <c r="AV64" s="315" t="s">
        <v>172</v>
      </c>
      <c r="AW64" s="315" t="s">
        <v>165</v>
      </c>
      <c r="AX64" s="315" t="e">
        <f>+IF(S64=[3]FORMULAS!B81,'[3]208-PLA-Ft-78 Mapa Gestión'!AG87,'[3]208-PLA-Ft-78 Mapa Gestión'!O82:O87)</f>
        <v>#VALUE!</v>
      </c>
      <c r="AY64" s="316" t="str">
        <f>CONCATENATE(AW64,AV64)</f>
        <v>MenorMedia</v>
      </c>
      <c r="AZ64" s="317" t="str">
        <f>VLOOKUP(AY64,[3]FORMULAS!$K$17:$L$42,2,0)</f>
        <v>Moderado</v>
      </c>
      <c r="BA64" s="316" t="s">
        <v>138</v>
      </c>
      <c r="BB64" s="154" t="s">
        <v>210</v>
      </c>
      <c r="BC64" s="156" t="s">
        <v>200</v>
      </c>
      <c r="BD64" s="161" t="s">
        <v>152</v>
      </c>
      <c r="BE64" s="165">
        <v>45323</v>
      </c>
      <c r="BF64" s="169">
        <v>45656</v>
      </c>
      <c r="BG64" s="156" t="s">
        <v>201</v>
      </c>
      <c r="BH64" s="156" t="s">
        <v>202</v>
      </c>
      <c r="BI64" s="156" t="s">
        <v>539</v>
      </c>
      <c r="BJ64" s="157"/>
      <c r="BK64" s="157"/>
      <c r="BL64" s="157"/>
      <c r="BM64" s="157"/>
      <c r="BN64" s="157"/>
      <c r="BO64" s="157"/>
      <c r="BP64" s="157"/>
      <c r="BQ64" s="157"/>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386"/>
      <c r="DD64" s="391" t="s">
        <v>692</v>
      </c>
      <c r="DE64" s="391" t="s">
        <v>706</v>
      </c>
      <c r="DF64" s="391" t="s">
        <v>226</v>
      </c>
      <c r="DG64" s="391" t="s">
        <v>226</v>
      </c>
      <c r="DH64" s="391" t="s">
        <v>226</v>
      </c>
      <c r="DI64" s="391" t="s">
        <v>226</v>
      </c>
      <c r="DJ64" s="391" t="s">
        <v>697</v>
      </c>
      <c r="DK64" s="391" t="s">
        <v>226</v>
      </c>
      <c r="DL64" s="391" t="s">
        <v>226</v>
      </c>
      <c r="DM64" s="402">
        <v>45667</v>
      </c>
      <c r="DN64" s="390" t="s">
        <v>757</v>
      </c>
      <c r="DO64" s="390" t="s">
        <v>758</v>
      </c>
      <c r="DP64" s="390" t="s">
        <v>758</v>
      </c>
      <c r="DQ64" s="390" t="s">
        <v>758</v>
      </c>
      <c r="DR64" s="390" t="s">
        <v>758</v>
      </c>
      <c r="DS64" s="390" t="s">
        <v>758</v>
      </c>
      <c r="DT64" s="390" t="s">
        <v>758</v>
      </c>
      <c r="DU64" s="158"/>
      <c r="DV64" s="158"/>
      <c r="DW64" s="158"/>
      <c r="DX64" s="158"/>
      <c r="DY64" s="158"/>
      <c r="DZ64" s="158"/>
    </row>
    <row r="65" spans="1:130" ht="127.5" customHeight="1" x14ac:dyDescent="0.25">
      <c r="A65" s="326"/>
      <c r="B65" s="306"/>
      <c r="C65" s="306"/>
      <c r="D65" s="306"/>
      <c r="E65" s="306"/>
      <c r="F65" s="306"/>
      <c r="G65" s="306"/>
      <c r="H65" s="252"/>
      <c r="I65" s="306"/>
      <c r="J65" s="306"/>
      <c r="K65" s="306"/>
      <c r="L65" s="306"/>
      <c r="M65" s="306"/>
      <c r="N65" s="306"/>
      <c r="O65" s="306"/>
      <c r="P65" s="306"/>
      <c r="Q65" s="142">
        <v>2</v>
      </c>
      <c r="R65" s="163" t="s">
        <v>211</v>
      </c>
      <c r="S65" s="141" t="s">
        <v>179</v>
      </c>
      <c r="T65" s="215" t="s">
        <v>179</v>
      </c>
      <c r="U65" s="151">
        <f>+IF(T65='Tabla Valoración controles'!$D$4,'Tabla Valoración controles'!$F$4,IF(T65='Tabla Valoración controles'!$D$5,'Tabla Valoración controles'!$F$5,IF(T65=FORMULAS!$A$10,0,'Tabla Valoración controles'!$F$6)))</f>
        <v>0.15</v>
      </c>
      <c r="V65" s="215" t="s">
        <v>127</v>
      </c>
      <c r="W65" s="151">
        <f>+IF(V65='Tabla Valoración controles'!$D$7,'Tabla Valoración controles'!$F$7,IF(V65=FORMULAS!$A$10,0,'Tabla Valoración controles'!$F$8))</f>
        <v>0.15</v>
      </c>
      <c r="X65" s="215" t="s">
        <v>128</v>
      </c>
      <c r="Y65" s="151">
        <f>+IF(X65='Tabla Valoración controles'!$D$9,'Tabla Valoración controles'!$F$9,'Tabla Valoración controles'!$F$10)</f>
        <v>0</v>
      </c>
      <c r="Z65" s="215" t="s">
        <v>129</v>
      </c>
      <c r="AA65" s="151">
        <f>+IF(Z65='Tabla Valoración controles'!$D$11,'Tabla Valoración controles'!$F$11,'Tabla Valoración controles'!$F$12)</f>
        <v>0</v>
      </c>
      <c r="AB65" s="215" t="s">
        <v>130</v>
      </c>
      <c r="AC65" s="151">
        <f>+IF(AB65='Tabla Valoración controles'!$D$13,'Tabla Valoración controles'!$F$13,'Tabla Valoración controles'!$F$14)</f>
        <v>0</v>
      </c>
      <c r="AD65" s="151">
        <f t="shared" si="5"/>
        <v>0.3</v>
      </c>
      <c r="AE65" s="215" t="s">
        <v>131</v>
      </c>
      <c r="AF65" s="142">
        <f>IF(AE65=CONTROLES!$C$50,CONTROLES!$D$50,CONTROLES!$D$51)</f>
        <v>15</v>
      </c>
      <c r="AG65" s="212" t="s">
        <v>132</v>
      </c>
      <c r="AH65" s="142">
        <f>IF(AG65=CONTROLES!$C$52,CONTROLES!$D$52,CONTROLES!$D$53)</f>
        <v>15</v>
      </c>
      <c r="AI65" s="212" t="s">
        <v>133</v>
      </c>
      <c r="AJ65" s="142">
        <f>IF('Riesgos gestión'!AI65=CONTROLES!$C$54,CONTROLES!$D$54,CONTROLES!$D$55)</f>
        <v>15</v>
      </c>
      <c r="AK65" s="212" t="s">
        <v>134</v>
      </c>
      <c r="AL65" s="142" t="str" cm="1">
        <f t="array" ref="AL65">_xlfn.IFS(AK65=CONTROLES!$C$56,"15",'Riesgos gestión'!AK65=CONTROLES!$C$57,"10",AK65=CONTROLES!$C$58,"0")</f>
        <v>15</v>
      </c>
      <c r="AM65" s="212" t="s">
        <v>135</v>
      </c>
      <c r="AN65" s="142">
        <f>IF(AM65=CONTROLES!$C$59,CONTROLES!$D$59,CONTROLES!$D$60)</f>
        <v>15</v>
      </c>
      <c r="AO65" s="212" t="s">
        <v>136</v>
      </c>
      <c r="AP65" s="142">
        <f>IF(AO65=CONTROLES!$C$61,CONTROLES!$D$61,CONTROLES!$D$62)</f>
        <v>15</v>
      </c>
      <c r="AQ65" s="212" t="s">
        <v>137</v>
      </c>
      <c r="AR65" s="142" t="str" cm="1">
        <f t="array" ref="AR65">_xlfn.IFS(AQ65=CONTROLES!$C$63,"10",'Riesgos gestión'!AQ65=CONTROLES!$C$64,"5",AQ65=CONTROLES!$C$65,"0")</f>
        <v>10</v>
      </c>
      <c r="AS65" s="218">
        <f t="shared" si="4"/>
        <v>100</v>
      </c>
      <c r="AT65" s="219" t="str">
        <f t="shared" si="2"/>
        <v>Fuerte</v>
      </c>
      <c r="AU65" s="306"/>
      <c r="AV65" s="306"/>
      <c r="AW65" s="306"/>
      <c r="AX65" s="306"/>
      <c r="AY65" s="306"/>
      <c r="AZ65" s="306"/>
      <c r="BA65" s="306"/>
      <c r="BB65" s="156" t="s">
        <v>212</v>
      </c>
      <c r="BC65" s="156" t="s">
        <v>200</v>
      </c>
      <c r="BD65" s="161" t="s">
        <v>152</v>
      </c>
      <c r="BE65" s="165">
        <v>45323</v>
      </c>
      <c r="BF65" s="169">
        <v>45656</v>
      </c>
      <c r="BG65" s="170" t="s">
        <v>201</v>
      </c>
      <c r="BH65" s="170" t="s">
        <v>213</v>
      </c>
      <c r="BI65" s="156" t="s">
        <v>539</v>
      </c>
      <c r="BJ65" s="157"/>
      <c r="BK65" s="157"/>
      <c r="BL65" s="157"/>
      <c r="BM65" s="157"/>
      <c r="BN65" s="157"/>
      <c r="BO65" s="157"/>
      <c r="BP65" s="157"/>
      <c r="BQ65" s="157"/>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389"/>
      <c r="DE65" s="389"/>
      <c r="DF65" s="389"/>
      <c r="DG65" s="389"/>
      <c r="DH65" s="389"/>
      <c r="DI65" s="389"/>
      <c r="DJ65" s="389"/>
      <c r="DK65" s="389"/>
      <c r="DL65" s="389"/>
      <c r="DM65" s="158"/>
      <c r="DN65" s="158"/>
      <c r="DO65" s="158"/>
      <c r="DP65" s="158"/>
      <c r="DQ65" s="158"/>
      <c r="DR65" s="158"/>
      <c r="DS65" s="158"/>
      <c r="DT65" s="158"/>
      <c r="DU65" s="158"/>
      <c r="DV65" s="158"/>
      <c r="DW65" s="158"/>
      <c r="DX65" s="158"/>
      <c r="DY65" s="158"/>
      <c r="DZ65" s="158"/>
    </row>
    <row r="66" spans="1:130" ht="17.25" hidden="1" customHeight="1" x14ac:dyDescent="0.25">
      <c r="A66" s="326"/>
      <c r="B66" s="306"/>
      <c r="C66" s="306"/>
      <c r="D66" s="306"/>
      <c r="E66" s="306"/>
      <c r="F66" s="306"/>
      <c r="G66" s="306"/>
      <c r="H66" s="252"/>
      <c r="I66" s="306"/>
      <c r="J66" s="306"/>
      <c r="K66" s="306"/>
      <c r="L66" s="306"/>
      <c r="M66" s="306"/>
      <c r="N66" s="306"/>
      <c r="O66" s="306"/>
      <c r="P66" s="306"/>
      <c r="Q66" s="143"/>
      <c r="R66" s="148"/>
      <c r="S66" s="141" t="s">
        <v>145</v>
      </c>
      <c r="T66" s="215" t="s">
        <v>145</v>
      </c>
      <c r="U66" s="151">
        <f>+IF(T66='Tabla Valoración controles'!$D$4,'Tabla Valoración controles'!$F$4,IF(T66='Tabla Valoración controles'!$D$5,'Tabla Valoración controles'!$F$5,IF(T66=FORMULAS!$A$10,0,'Tabla Valoración controles'!$F$6)))</f>
        <v>0</v>
      </c>
      <c r="V66" s="215" t="s">
        <v>127</v>
      </c>
      <c r="W66" s="151">
        <f>+IF(V66='Tabla Valoración controles'!$D$7,'Tabla Valoración controles'!$F$7,IF(V66=FORMULAS!$A$10,0,'Tabla Valoración controles'!$F$8))</f>
        <v>0.15</v>
      </c>
      <c r="X66" s="215"/>
      <c r="Y66" s="151">
        <f>+IF(X66='Tabla Valoración controles'!$D$9,'Tabla Valoración controles'!$F$9,'Tabla Valoración controles'!$F$10)</f>
        <v>0</v>
      </c>
      <c r="Z66" s="215" t="s">
        <v>129</v>
      </c>
      <c r="AA66" s="151">
        <f>+IF(Z66='Tabla Valoración controles'!$D$11,'Tabla Valoración controles'!$F$11,'Tabla Valoración controles'!$F$12)</f>
        <v>0</v>
      </c>
      <c r="AB66" s="215" t="s">
        <v>130</v>
      </c>
      <c r="AC66" s="151">
        <f>+IF(AB66='Tabla Valoración controles'!$D$13,'Tabla Valoración controles'!$F$13,'Tabla Valoración controles'!$F$14)</f>
        <v>0</v>
      </c>
      <c r="AD66" s="151">
        <f t="shared" si="5"/>
        <v>0.15</v>
      </c>
      <c r="AE66" s="215" t="s">
        <v>131</v>
      </c>
      <c r="AF66" s="142">
        <f>IF(AE66=CONTROLES!$C$50,CONTROLES!$D$50,CONTROLES!$D$51)</f>
        <v>15</v>
      </c>
      <c r="AG66" s="212" t="s">
        <v>132</v>
      </c>
      <c r="AH66" s="142">
        <f>IF(AG66=CONTROLES!$C$52,CONTROLES!$D$52,CONTROLES!$D$53)</f>
        <v>15</v>
      </c>
      <c r="AI66" s="212" t="s">
        <v>133</v>
      </c>
      <c r="AJ66" s="142">
        <f>IF('Riesgos gestión'!AI66=CONTROLES!$C$54,CONTROLES!$D$54,CONTROLES!$D$55)</f>
        <v>15</v>
      </c>
      <c r="AK66" s="212"/>
      <c r="AL66" s="142" t="e" cm="1">
        <f t="array" ref="AL66">_xlfn.IFS(AK66=CONTROLES!$C$56,"15",'Riesgos gestión'!AK66=CONTROLES!$C$57,"10",AK66=CONTROLES!$C$58,"0")</f>
        <v>#N/A</v>
      </c>
      <c r="AM66" s="212" t="s">
        <v>135</v>
      </c>
      <c r="AN66" s="142">
        <f>IF(AM66=CONTROLES!$C$59,CONTROLES!$D$59,CONTROLES!$D$60)</f>
        <v>15</v>
      </c>
      <c r="AO66" s="212" t="s">
        <v>136</v>
      </c>
      <c r="AP66" s="142">
        <f>IF(AO66=CONTROLES!$C$61,CONTROLES!$D$61,CONTROLES!$D$62)</f>
        <v>15</v>
      </c>
      <c r="AQ66" s="212" t="s">
        <v>137</v>
      </c>
      <c r="AR66" s="142" t="str" cm="1">
        <f t="array" ref="AR66">_xlfn.IFS(AQ66=CONTROLES!$C$63,"10",'Riesgos gestión'!AQ66=CONTROLES!$C$64,"5",AQ66=CONTROLES!$C$65,"0")</f>
        <v>10</v>
      </c>
      <c r="AS66" s="218" t="e">
        <f t="shared" si="4"/>
        <v>#N/A</v>
      </c>
      <c r="AT66" s="219" t="str">
        <f t="shared" si="2"/>
        <v/>
      </c>
      <c r="AU66" s="306"/>
      <c r="AV66" s="306"/>
      <c r="AW66" s="306"/>
      <c r="AX66" s="306"/>
      <c r="AY66" s="306"/>
      <c r="AZ66" s="306"/>
      <c r="BA66" s="306"/>
      <c r="BB66" s="156"/>
      <c r="BC66" s="156"/>
      <c r="BD66" s="171"/>
      <c r="BE66" s="168"/>
      <c r="BF66" s="168"/>
      <c r="BG66" s="156"/>
      <c r="BH66" s="156"/>
      <c r="BI66" s="156"/>
      <c r="BJ66" s="157"/>
      <c r="BK66" s="157"/>
      <c r="BL66" s="157"/>
      <c r="BM66" s="157"/>
      <c r="BN66" s="157"/>
      <c r="BO66" s="157"/>
      <c r="BP66" s="157"/>
      <c r="BQ66" s="157"/>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row>
    <row r="67" spans="1:130" ht="17.25" hidden="1" customHeight="1" x14ac:dyDescent="0.25">
      <c r="A67" s="326"/>
      <c r="B67" s="306"/>
      <c r="C67" s="306"/>
      <c r="D67" s="306"/>
      <c r="E67" s="306"/>
      <c r="F67" s="306"/>
      <c r="G67" s="306"/>
      <c r="H67" s="252"/>
      <c r="I67" s="306"/>
      <c r="J67" s="306"/>
      <c r="K67" s="306"/>
      <c r="L67" s="306"/>
      <c r="M67" s="306"/>
      <c r="N67" s="306"/>
      <c r="O67" s="306"/>
      <c r="P67" s="306"/>
      <c r="Q67" s="143"/>
      <c r="R67" s="148"/>
      <c r="S67" s="141" t="s">
        <v>145</v>
      </c>
      <c r="T67" s="215" t="s">
        <v>145</v>
      </c>
      <c r="U67" s="151">
        <f>+IF(T67='Tabla Valoración controles'!$D$4,'Tabla Valoración controles'!$F$4,IF(T67='Tabla Valoración controles'!$D$5,'Tabla Valoración controles'!$F$5,IF(T67=FORMULAS!$A$10,0,'Tabla Valoración controles'!$F$6)))</f>
        <v>0</v>
      </c>
      <c r="V67" s="215" t="s">
        <v>127</v>
      </c>
      <c r="W67" s="151">
        <f>+IF(V67='Tabla Valoración controles'!$D$7,'Tabla Valoración controles'!$F$7,IF(V67=FORMULAS!$A$10,0,'Tabla Valoración controles'!$F$8))</f>
        <v>0.15</v>
      </c>
      <c r="X67" s="215"/>
      <c r="Y67" s="151">
        <f>+IF(X67='Tabla Valoración controles'!$D$9,'Tabla Valoración controles'!$F$9,'Tabla Valoración controles'!$F$10)</f>
        <v>0</v>
      </c>
      <c r="Z67" s="215" t="s">
        <v>129</v>
      </c>
      <c r="AA67" s="151">
        <f>+IF(Z67='Tabla Valoración controles'!$D$11,'Tabla Valoración controles'!$F$11,'Tabla Valoración controles'!$F$12)</f>
        <v>0</v>
      </c>
      <c r="AB67" s="215" t="s">
        <v>130</v>
      </c>
      <c r="AC67" s="151">
        <f>+IF(AB67='Tabla Valoración controles'!$D$13,'Tabla Valoración controles'!$F$13,'Tabla Valoración controles'!$F$14)</f>
        <v>0</v>
      </c>
      <c r="AD67" s="151">
        <f t="shared" si="5"/>
        <v>0.15</v>
      </c>
      <c r="AE67" s="215" t="s">
        <v>131</v>
      </c>
      <c r="AF67" s="142">
        <f>IF(AE67=CONTROLES!$C$50,CONTROLES!$D$50,CONTROLES!$D$51)</f>
        <v>15</v>
      </c>
      <c r="AG67" s="212" t="s">
        <v>132</v>
      </c>
      <c r="AH67" s="142">
        <f>IF(AG67=CONTROLES!$C$52,CONTROLES!$D$52,CONTROLES!$D$53)</f>
        <v>15</v>
      </c>
      <c r="AI67" s="212" t="s">
        <v>133</v>
      </c>
      <c r="AJ67" s="142">
        <f>IF('Riesgos gestión'!AI67=CONTROLES!$C$54,CONTROLES!$D$54,CONTROLES!$D$55)</f>
        <v>15</v>
      </c>
      <c r="AK67" s="212"/>
      <c r="AL67" s="142" t="e" cm="1">
        <f t="array" ref="AL67">_xlfn.IFS(AK67=CONTROLES!$C$56,"15",'Riesgos gestión'!AK67=CONTROLES!$C$57,"10",AK67=CONTROLES!$C$58,"0")</f>
        <v>#N/A</v>
      </c>
      <c r="AM67" s="212" t="s">
        <v>135</v>
      </c>
      <c r="AN67" s="142">
        <f>IF(AM67=CONTROLES!$C$59,CONTROLES!$D$59,CONTROLES!$D$60)</f>
        <v>15</v>
      </c>
      <c r="AO67" s="212" t="s">
        <v>136</v>
      </c>
      <c r="AP67" s="142">
        <f>IF(AO67=CONTROLES!$C$61,CONTROLES!$D$61,CONTROLES!$D$62)</f>
        <v>15</v>
      </c>
      <c r="AQ67" s="212" t="s">
        <v>137</v>
      </c>
      <c r="AR67" s="142" t="str" cm="1">
        <f t="array" ref="AR67">_xlfn.IFS(AQ67=CONTROLES!$C$63,"10",'Riesgos gestión'!AQ67=CONTROLES!$C$64,"5",AQ67=CONTROLES!$C$65,"0")</f>
        <v>10</v>
      </c>
      <c r="AS67" s="218" t="e">
        <f t="shared" si="4"/>
        <v>#N/A</v>
      </c>
      <c r="AT67" s="219" t="str">
        <f t="shared" si="2"/>
        <v/>
      </c>
      <c r="AU67" s="306"/>
      <c r="AV67" s="306"/>
      <c r="AW67" s="306"/>
      <c r="AX67" s="306"/>
      <c r="AY67" s="306"/>
      <c r="AZ67" s="306"/>
      <c r="BA67" s="306"/>
      <c r="BB67" s="156"/>
      <c r="BC67" s="156"/>
      <c r="BD67" s="171"/>
      <c r="BE67" s="168"/>
      <c r="BF67" s="168"/>
      <c r="BG67" s="156"/>
      <c r="BH67" s="156"/>
      <c r="BI67" s="156"/>
      <c r="BJ67" s="157"/>
      <c r="BK67" s="157"/>
      <c r="BL67" s="157"/>
      <c r="BM67" s="157"/>
      <c r="BN67" s="157"/>
      <c r="BO67" s="157"/>
      <c r="BP67" s="157"/>
      <c r="BQ67" s="157"/>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row>
    <row r="68" spans="1:130" ht="17.25" hidden="1" customHeight="1" x14ac:dyDescent="0.25">
      <c r="A68" s="326"/>
      <c r="B68" s="306"/>
      <c r="C68" s="306"/>
      <c r="D68" s="306"/>
      <c r="E68" s="306"/>
      <c r="F68" s="306"/>
      <c r="G68" s="306"/>
      <c r="H68" s="252"/>
      <c r="I68" s="306"/>
      <c r="J68" s="306"/>
      <c r="K68" s="306"/>
      <c r="L68" s="306"/>
      <c r="M68" s="306"/>
      <c r="N68" s="306"/>
      <c r="O68" s="306"/>
      <c r="P68" s="306"/>
      <c r="Q68" s="143"/>
      <c r="R68" s="148"/>
      <c r="S68" s="141" t="s">
        <v>145</v>
      </c>
      <c r="T68" s="215" t="s">
        <v>145</v>
      </c>
      <c r="U68" s="151">
        <f>+IF(T68='Tabla Valoración controles'!$D$4,'Tabla Valoración controles'!$F$4,IF(T68='Tabla Valoración controles'!$D$5,'Tabla Valoración controles'!$F$5,IF(T68=FORMULAS!$A$10,0,'Tabla Valoración controles'!$F$6)))</f>
        <v>0</v>
      </c>
      <c r="V68" s="215" t="s">
        <v>127</v>
      </c>
      <c r="W68" s="151">
        <f>+IF(V68='Tabla Valoración controles'!$D$7,'Tabla Valoración controles'!$F$7,IF(V68=FORMULAS!$A$10,0,'Tabla Valoración controles'!$F$8))</f>
        <v>0.15</v>
      </c>
      <c r="X68" s="215"/>
      <c r="Y68" s="151">
        <f>+IF(X68='Tabla Valoración controles'!$D$9,'Tabla Valoración controles'!$F$9,'Tabla Valoración controles'!$F$10)</f>
        <v>0</v>
      </c>
      <c r="Z68" s="215" t="s">
        <v>129</v>
      </c>
      <c r="AA68" s="151">
        <f>+IF(Z68='Tabla Valoración controles'!$D$11,'Tabla Valoración controles'!$F$11,'Tabla Valoración controles'!$F$12)</f>
        <v>0</v>
      </c>
      <c r="AB68" s="215" t="s">
        <v>130</v>
      </c>
      <c r="AC68" s="151">
        <f>+IF(AB68='Tabla Valoración controles'!$D$13,'Tabla Valoración controles'!$F$13,'Tabla Valoración controles'!$F$14)</f>
        <v>0</v>
      </c>
      <c r="AD68" s="151">
        <f t="shared" si="5"/>
        <v>0.15</v>
      </c>
      <c r="AE68" s="215" t="s">
        <v>131</v>
      </c>
      <c r="AF68" s="142">
        <f>IF(AE68=CONTROLES!$C$50,CONTROLES!$D$50,CONTROLES!$D$51)</f>
        <v>15</v>
      </c>
      <c r="AG68" s="212" t="s">
        <v>132</v>
      </c>
      <c r="AH68" s="142">
        <f>IF(AG68=CONTROLES!$C$52,CONTROLES!$D$52,CONTROLES!$D$53)</f>
        <v>15</v>
      </c>
      <c r="AI68" s="212" t="s">
        <v>133</v>
      </c>
      <c r="AJ68" s="142">
        <f>IF('Riesgos gestión'!AI68=CONTROLES!$C$54,CONTROLES!$D$54,CONTROLES!$D$55)</f>
        <v>15</v>
      </c>
      <c r="AK68" s="212"/>
      <c r="AL68" s="142" t="e" cm="1">
        <f t="array" ref="AL68">_xlfn.IFS(AK68=CONTROLES!$C$56,"15",'Riesgos gestión'!AK68=CONTROLES!$C$57,"10",AK68=CONTROLES!$C$58,"0")</f>
        <v>#N/A</v>
      </c>
      <c r="AM68" s="212" t="s">
        <v>135</v>
      </c>
      <c r="AN68" s="142">
        <f>IF(AM68=CONTROLES!$C$59,CONTROLES!$D$59,CONTROLES!$D$60)</f>
        <v>15</v>
      </c>
      <c r="AO68" s="212" t="s">
        <v>136</v>
      </c>
      <c r="AP68" s="142">
        <f>IF(AO68=CONTROLES!$C$61,CONTROLES!$D$61,CONTROLES!$D$62)</f>
        <v>15</v>
      </c>
      <c r="AQ68" s="212" t="s">
        <v>137</v>
      </c>
      <c r="AR68" s="142" t="str" cm="1">
        <f t="array" ref="AR68">_xlfn.IFS(AQ68=CONTROLES!$C$63,"10",'Riesgos gestión'!AQ68=CONTROLES!$C$64,"5",AQ68=CONTROLES!$C$65,"0")</f>
        <v>10</v>
      </c>
      <c r="AS68" s="218" t="e">
        <f t="shared" si="4"/>
        <v>#N/A</v>
      </c>
      <c r="AT68" s="219" t="str">
        <f t="shared" si="2"/>
        <v/>
      </c>
      <c r="AU68" s="306"/>
      <c r="AV68" s="306"/>
      <c r="AW68" s="306"/>
      <c r="AX68" s="306"/>
      <c r="AY68" s="306"/>
      <c r="AZ68" s="306"/>
      <c r="BA68" s="306"/>
      <c r="BB68" s="156"/>
      <c r="BC68" s="156"/>
      <c r="BD68" s="171"/>
      <c r="BE68" s="168"/>
      <c r="BF68" s="168"/>
      <c r="BG68" s="156"/>
      <c r="BH68" s="156"/>
      <c r="BI68" s="156"/>
      <c r="BJ68" s="157"/>
      <c r="BK68" s="157"/>
      <c r="BL68" s="157"/>
      <c r="BM68" s="157"/>
      <c r="BN68" s="157"/>
      <c r="BO68" s="157"/>
      <c r="BP68" s="157"/>
      <c r="BQ68" s="157"/>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row>
    <row r="69" spans="1:130" ht="17.25" hidden="1" customHeight="1" x14ac:dyDescent="0.25">
      <c r="A69" s="326"/>
      <c r="B69" s="306"/>
      <c r="C69" s="306"/>
      <c r="D69" s="306"/>
      <c r="E69" s="306"/>
      <c r="F69" s="306"/>
      <c r="G69" s="306"/>
      <c r="H69" s="253"/>
      <c r="I69" s="306"/>
      <c r="J69" s="306"/>
      <c r="K69" s="306"/>
      <c r="L69" s="306"/>
      <c r="M69" s="306"/>
      <c r="N69" s="306"/>
      <c r="O69" s="306"/>
      <c r="P69" s="306"/>
      <c r="Q69" s="143"/>
      <c r="R69" s="148"/>
      <c r="S69" s="141" t="s">
        <v>145</v>
      </c>
      <c r="T69" s="215" t="s">
        <v>145</v>
      </c>
      <c r="U69" s="151">
        <f>+IF(T69='Tabla Valoración controles'!$D$4,'Tabla Valoración controles'!$F$4,IF(T69='Tabla Valoración controles'!$D$5,'Tabla Valoración controles'!$F$5,IF(T69=FORMULAS!$A$10,0,'Tabla Valoración controles'!$F$6)))</f>
        <v>0</v>
      </c>
      <c r="V69" s="215" t="s">
        <v>127</v>
      </c>
      <c r="W69" s="151">
        <f>+IF(V69='Tabla Valoración controles'!$D$7,'Tabla Valoración controles'!$F$7,IF(V69=FORMULAS!$A$10,0,'Tabla Valoración controles'!$F$8))</f>
        <v>0.15</v>
      </c>
      <c r="X69" s="215"/>
      <c r="Y69" s="151">
        <f>+IF(X69='Tabla Valoración controles'!$D$9,'Tabla Valoración controles'!$F$9,'Tabla Valoración controles'!$F$10)</f>
        <v>0</v>
      </c>
      <c r="Z69" s="215" t="s">
        <v>129</v>
      </c>
      <c r="AA69" s="151">
        <f>+IF(Z69='Tabla Valoración controles'!$D$11,'Tabla Valoración controles'!$F$11,'Tabla Valoración controles'!$F$12)</f>
        <v>0</v>
      </c>
      <c r="AB69" s="215" t="s">
        <v>130</v>
      </c>
      <c r="AC69" s="151">
        <f>+IF(AB69='Tabla Valoración controles'!$D$13,'Tabla Valoración controles'!$F$13,'Tabla Valoración controles'!$F$14)</f>
        <v>0</v>
      </c>
      <c r="AD69" s="151">
        <f t="shared" si="5"/>
        <v>0.15</v>
      </c>
      <c r="AE69" s="215" t="s">
        <v>131</v>
      </c>
      <c r="AF69" s="142">
        <f>IF(AE69=CONTROLES!$C$50,CONTROLES!$D$50,CONTROLES!$D$51)</f>
        <v>15</v>
      </c>
      <c r="AG69" s="212" t="s">
        <v>132</v>
      </c>
      <c r="AH69" s="142">
        <f>IF(AG69=CONTROLES!$C$52,CONTROLES!$D$52,CONTROLES!$D$53)</f>
        <v>15</v>
      </c>
      <c r="AI69" s="212" t="s">
        <v>133</v>
      </c>
      <c r="AJ69" s="142">
        <f>IF('Riesgos gestión'!AI69=CONTROLES!$C$54,CONTROLES!$D$54,CONTROLES!$D$55)</f>
        <v>15</v>
      </c>
      <c r="AK69" s="212"/>
      <c r="AL69" s="142" t="e" cm="1">
        <f t="array" ref="AL69">_xlfn.IFS(AK69=CONTROLES!$C$56,"15",'Riesgos gestión'!AK69=CONTROLES!$C$57,"10",AK69=CONTROLES!$C$58,"0")</f>
        <v>#N/A</v>
      </c>
      <c r="AM69" s="212" t="s">
        <v>135</v>
      </c>
      <c r="AN69" s="142">
        <f>IF(AM69=CONTROLES!$C$59,CONTROLES!$D$59,CONTROLES!$D$60)</f>
        <v>15</v>
      </c>
      <c r="AO69" s="212" t="s">
        <v>136</v>
      </c>
      <c r="AP69" s="142">
        <f>IF(AO69=CONTROLES!$C$61,CONTROLES!$D$61,CONTROLES!$D$62)</f>
        <v>15</v>
      </c>
      <c r="AQ69" s="212" t="s">
        <v>137</v>
      </c>
      <c r="AR69" s="142" t="str" cm="1">
        <f t="array" ref="AR69">_xlfn.IFS(AQ69=CONTROLES!$C$63,"10",'Riesgos gestión'!AQ69=CONTROLES!$C$64,"5",AQ69=CONTROLES!$C$65,"0")</f>
        <v>10</v>
      </c>
      <c r="AS69" s="218" t="e">
        <f t="shared" si="4"/>
        <v>#N/A</v>
      </c>
      <c r="AT69" s="219" t="str">
        <f t="shared" si="2"/>
        <v/>
      </c>
      <c r="AU69" s="306"/>
      <c r="AV69" s="306"/>
      <c r="AW69" s="306"/>
      <c r="AX69" s="306"/>
      <c r="AY69" s="306"/>
      <c r="AZ69" s="306"/>
      <c r="BA69" s="306"/>
      <c r="BB69" s="156"/>
      <c r="BC69" s="156"/>
      <c r="BD69" s="171"/>
      <c r="BE69" s="168"/>
      <c r="BF69" s="168"/>
      <c r="BG69" s="156"/>
      <c r="BH69" s="156"/>
      <c r="BI69" s="156"/>
      <c r="BJ69" s="157"/>
      <c r="BK69" s="157"/>
      <c r="BL69" s="157"/>
      <c r="BM69" s="157"/>
      <c r="BN69" s="157"/>
      <c r="BO69" s="157"/>
      <c r="BP69" s="157"/>
      <c r="BQ69" s="157"/>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388"/>
      <c r="DE69" s="388"/>
      <c r="DF69" s="388"/>
      <c r="DG69" s="388"/>
      <c r="DH69" s="388"/>
      <c r="DI69" s="388"/>
      <c r="DJ69" s="388"/>
      <c r="DK69" s="388"/>
      <c r="DL69" s="388"/>
      <c r="DM69" s="158"/>
      <c r="DN69" s="158"/>
      <c r="DO69" s="158"/>
      <c r="DP69" s="158"/>
      <c r="DQ69" s="158"/>
      <c r="DR69" s="158"/>
      <c r="DS69" s="158"/>
      <c r="DT69" s="158"/>
      <c r="DU69" s="158"/>
      <c r="DV69" s="158"/>
      <c r="DW69" s="158"/>
      <c r="DX69" s="158"/>
      <c r="DY69" s="158"/>
      <c r="DZ69" s="158"/>
    </row>
    <row r="70" spans="1:130" ht="165.75" customHeight="1" x14ac:dyDescent="0.25">
      <c r="A70" s="325">
        <v>11</v>
      </c>
      <c r="B70" s="310" t="s">
        <v>207</v>
      </c>
      <c r="C70" s="310" t="str">
        <f>VLOOKUP(B70,FORMULAS!$A$30:$C$52,2,0)</f>
        <v>Realizar mejoramiento integral de espacio público en ocho (8) territorios priorizados.</v>
      </c>
      <c r="D70" s="310" t="str">
        <f>VLOOKUP(B70,FORMULAS!$A$30:$C$52,3,0)</f>
        <v>Director de Mejoramiento de Barrios</v>
      </c>
      <c r="E70" s="327" t="s">
        <v>192</v>
      </c>
      <c r="F70" s="327" t="s">
        <v>214</v>
      </c>
      <c r="G70" s="333" t="s">
        <v>215</v>
      </c>
      <c r="H70" s="330"/>
      <c r="I70" s="317">
        <v>4</v>
      </c>
      <c r="J70" s="313" t="str">
        <f>VLOOKUP(K70,'Tabla probabilidad'!$D$3:$E$8,2,0)</f>
        <v>Baja</v>
      </c>
      <c r="K70" s="316">
        <v>0.4</v>
      </c>
      <c r="L70" s="314" t="s">
        <v>216</v>
      </c>
      <c r="M70" s="305" t="str">
        <f>VLOOKUP(L70,'Tabla Impacto'!$D$3:$F$8,3,0)</f>
        <v>Mayor</v>
      </c>
      <c r="N70" s="305">
        <f>VLOOKUP(L70,'Tabla Impacto'!$D$3:$F$8,2,0)</f>
        <v>0.8</v>
      </c>
      <c r="O70" s="329" t="str">
        <f>CONCATENATE(M70,J70)</f>
        <v>MayorBaja</v>
      </c>
      <c r="P70" s="307" t="str">
        <f>VLOOKUP(O70,FORMULAS!$K$17:$L$42,2,0)</f>
        <v>Alto</v>
      </c>
      <c r="Q70" s="142">
        <v>1</v>
      </c>
      <c r="R70" s="163" t="s">
        <v>217</v>
      </c>
      <c r="S70" s="141" t="s">
        <v>126</v>
      </c>
      <c r="T70" s="215" t="s">
        <v>126</v>
      </c>
      <c r="U70" s="151">
        <f>+IF(T70='Tabla Valoración controles'!$D$4,'Tabla Valoración controles'!$F$4,IF(T70='Tabla Valoración controles'!$D$5,'Tabla Valoración controles'!$F$5,IF(T70=FORMULAS!$A$10,0,'Tabla Valoración controles'!$F$6)))</f>
        <v>0.25</v>
      </c>
      <c r="V70" s="215" t="s">
        <v>127</v>
      </c>
      <c r="W70" s="151">
        <f>+IF(V70='Tabla Valoración controles'!$D$7,'Tabla Valoración controles'!$F$7,IF(V70=FORMULAS!$A$10,0,'Tabla Valoración controles'!$F$8))</f>
        <v>0.15</v>
      </c>
      <c r="X70" s="215" t="s">
        <v>128</v>
      </c>
      <c r="Y70" s="151">
        <f>+IF(X70='Tabla Valoración controles'!$D$9,'Tabla Valoración controles'!$F$9,'Tabla Valoración controles'!$F$10)</f>
        <v>0</v>
      </c>
      <c r="Z70" s="215" t="s">
        <v>129</v>
      </c>
      <c r="AA70" s="151">
        <f>+IF(Z70='Tabla Valoración controles'!$D$11,'Tabla Valoración controles'!$F$11,'Tabla Valoración controles'!$F$12)</f>
        <v>0</v>
      </c>
      <c r="AB70" s="215" t="s">
        <v>130</v>
      </c>
      <c r="AC70" s="151">
        <f>+IF(AB70='Tabla Valoración controles'!$D$13,'Tabla Valoración controles'!$F$13,'Tabla Valoración controles'!$F$14)</f>
        <v>0</v>
      </c>
      <c r="AD70" s="151">
        <f t="shared" si="5"/>
        <v>0.4</v>
      </c>
      <c r="AE70" s="215" t="s">
        <v>131</v>
      </c>
      <c r="AF70" s="142">
        <f>IF(AE70=CONTROLES!$C$50,CONTROLES!$D$50,CONTROLES!$D$51)</f>
        <v>15</v>
      </c>
      <c r="AG70" s="212" t="s">
        <v>132</v>
      </c>
      <c r="AH70" s="142">
        <f>IF(AG70=CONTROLES!$C$52,CONTROLES!$D$52,CONTROLES!$D$53)</f>
        <v>15</v>
      </c>
      <c r="AI70" s="212" t="s">
        <v>133</v>
      </c>
      <c r="AJ70" s="142">
        <f>IF('Riesgos gestión'!AI70=CONTROLES!$C$54,CONTROLES!$D$54,CONTROLES!$D$55)</f>
        <v>15</v>
      </c>
      <c r="AK70" s="212" t="s">
        <v>134</v>
      </c>
      <c r="AL70" s="142" t="str" cm="1">
        <f t="array" ref="AL70">_xlfn.IFS(AK70=CONTROLES!$C$56,"15",'Riesgos gestión'!AK70=CONTROLES!$C$57,"10",AK70=CONTROLES!$C$58,"0")</f>
        <v>15</v>
      </c>
      <c r="AM70" s="212" t="s">
        <v>135</v>
      </c>
      <c r="AN70" s="142">
        <f>IF(AM70=CONTROLES!$C$59,CONTROLES!$D$59,CONTROLES!$D$60)</f>
        <v>15</v>
      </c>
      <c r="AO70" s="212" t="s">
        <v>136</v>
      </c>
      <c r="AP70" s="142">
        <f>IF(AO70=CONTROLES!$C$61,CONTROLES!$D$61,CONTROLES!$D$62)</f>
        <v>15</v>
      </c>
      <c r="AQ70" s="212" t="s">
        <v>137</v>
      </c>
      <c r="AR70" s="142" t="str" cm="1">
        <f t="array" ref="AR70">_xlfn.IFS(AQ70=CONTROLES!$C$63,"10",'Riesgos gestión'!AQ70=CONTROLES!$C$64,"5",AQ70=CONTROLES!$C$65,"0")</f>
        <v>10</v>
      </c>
      <c r="AS70" s="218">
        <f t="shared" si="4"/>
        <v>100</v>
      </c>
      <c r="AT70" s="219" t="str">
        <f t="shared" si="2"/>
        <v>Fuerte</v>
      </c>
      <c r="AU70" s="315" t="e">
        <f>+#REF!</f>
        <v>#REF!</v>
      </c>
      <c r="AV70" s="315" t="s">
        <v>172</v>
      </c>
      <c r="AW70" s="315" t="s">
        <v>189</v>
      </c>
      <c r="AX70" s="315" t="e">
        <f>+IF(S70=[3]FORMULAS!B87,'[3]208-PLA-Ft-78 Mapa Gestión'!AG93,'[3]208-PLA-Ft-78 Mapa Gestión'!O88:O93)</f>
        <v>#VALUE!</v>
      </c>
      <c r="AY70" s="316" t="str">
        <f>CONCATENATE(AW70,AV70)</f>
        <v>ModeradoMedia</v>
      </c>
      <c r="AZ70" s="317" t="str">
        <f>VLOOKUP(AY70,[3]FORMULAS!$K$17:$L$42,2,0)</f>
        <v>Moderado</v>
      </c>
      <c r="BA70" s="316" t="s">
        <v>138</v>
      </c>
      <c r="BB70" s="156" t="s">
        <v>218</v>
      </c>
      <c r="BC70" s="156" t="s">
        <v>200</v>
      </c>
      <c r="BD70" s="161" t="s">
        <v>141</v>
      </c>
      <c r="BE70" s="172">
        <v>45444</v>
      </c>
      <c r="BF70" s="172">
        <v>45656</v>
      </c>
      <c r="BG70" s="170" t="s">
        <v>219</v>
      </c>
      <c r="BH70" s="170" t="s">
        <v>220</v>
      </c>
      <c r="BI70" s="156" t="s">
        <v>539</v>
      </c>
      <c r="BJ70" s="157"/>
      <c r="BK70" s="157"/>
      <c r="BL70" s="157"/>
      <c r="BM70" s="157"/>
      <c r="BN70" s="157"/>
      <c r="BO70" s="157"/>
      <c r="BP70" s="157"/>
      <c r="BQ70" s="157"/>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386"/>
      <c r="DD70" s="391" t="s">
        <v>692</v>
      </c>
      <c r="DE70" s="391" t="s">
        <v>707</v>
      </c>
      <c r="DF70" s="393">
        <v>1</v>
      </c>
      <c r="DG70" s="391" t="s">
        <v>708</v>
      </c>
      <c r="DH70" s="391" t="s">
        <v>709</v>
      </c>
      <c r="DI70" s="391" t="s">
        <v>710</v>
      </c>
      <c r="DJ70" s="391" t="s">
        <v>697</v>
      </c>
      <c r="DK70" s="391" t="s">
        <v>226</v>
      </c>
      <c r="DL70" s="391" t="s">
        <v>226</v>
      </c>
      <c r="DM70" s="402">
        <v>45667</v>
      </c>
      <c r="DN70" s="403" t="s">
        <v>759</v>
      </c>
      <c r="DO70" s="390" t="s">
        <v>760</v>
      </c>
      <c r="DP70" s="403" t="s">
        <v>761</v>
      </c>
      <c r="DQ70" s="390" t="s">
        <v>762</v>
      </c>
      <c r="DR70" s="403" t="s">
        <v>538</v>
      </c>
      <c r="DS70" s="403" t="s">
        <v>761</v>
      </c>
      <c r="DT70" s="403" t="s">
        <v>757</v>
      </c>
      <c r="DU70" s="158"/>
      <c r="DV70" s="158"/>
      <c r="DW70" s="158"/>
      <c r="DX70" s="158"/>
      <c r="DY70" s="158"/>
      <c r="DZ70" s="158"/>
    </row>
    <row r="71" spans="1:130" ht="153" customHeight="1" x14ac:dyDescent="0.25">
      <c r="A71" s="326"/>
      <c r="B71" s="306"/>
      <c r="C71" s="306"/>
      <c r="D71" s="306"/>
      <c r="E71" s="306"/>
      <c r="F71" s="306"/>
      <c r="G71" s="311"/>
      <c r="H71" s="331"/>
      <c r="I71" s="306"/>
      <c r="J71" s="306"/>
      <c r="K71" s="306"/>
      <c r="L71" s="306"/>
      <c r="M71" s="306"/>
      <c r="N71" s="306"/>
      <c r="O71" s="306"/>
      <c r="P71" s="306"/>
      <c r="Q71" s="142">
        <v>2</v>
      </c>
      <c r="R71" s="163" t="s">
        <v>221</v>
      </c>
      <c r="S71" s="141" t="s">
        <v>126</v>
      </c>
      <c r="T71" s="215" t="s">
        <v>126</v>
      </c>
      <c r="U71" s="151">
        <f>+IF(T71='Tabla Valoración controles'!$D$4,'Tabla Valoración controles'!$F$4,IF(T71='Tabla Valoración controles'!$D$5,'Tabla Valoración controles'!$F$5,IF(T71=FORMULAS!$A$10,0,'Tabla Valoración controles'!$F$6)))</f>
        <v>0.25</v>
      </c>
      <c r="V71" s="215" t="s">
        <v>127</v>
      </c>
      <c r="W71" s="151">
        <f>+IF(V71='Tabla Valoración controles'!$D$7,'Tabla Valoración controles'!$F$7,IF(V71=FORMULAS!$A$10,0,'Tabla Valoración controles'!$F$8))</f>
        <v>0.15</v>
      </c>
      <c r="X71" s="215" t="s">
        <v>128</v>
      </c>
      <c r="Y71" s="151">
        <f>+IF(X71='Tabla Valoración controles'!$D$9,'Tabla Valoración controles'!$F$9,'Tabla Valoración controles'!$F$10)</f>
        <v>0</v>
      </c>
      <c r="Z71" s="215" t="s">
        <v>129</v>
      </c>
      <c r="AA71" s="151">
        <f>+IF(Z71='Tabla Valoración controles'!$D$11,'Tabla Valoración controles'!$F$11,'Tabla Valoración controles'!$F$12)</f>
        <v>0</v>
      </c>
      <c r="AB71" s="215" t="s">
        <v>130</v>
      </c>
      <c r="AC71" s="151">
        <f>+IF(AB71='Tabla Valoración controles'!$D$13,'Tabla Valoración controles'!$F$13,'Tabla Valoración controles'!$F$14)</f>
        <v>0</v>
      </c>
      <c r="AD71" s="151">
        <f t="shared" si="5"/>
        <v>0.4</v>
      </c>
      <c r="AE71" s="215" t="s">
        <v>131</v>
      </c>
      <c r="AF71" s="142">
        <f>IF(AE71=CONTROLES!$C$50,CONTROLES!$D$50,CONTROLES!$D$51)</f>
        <v>15</v>
      </c>
      <c r="AG71" s="212" t="s">
        <v>132</v>
      </c>
      <c r="AH71" s="142">
        <f>IF(AG71=CONTROLES!$C$52,CONTROLES!$D$52,CONTROLES!$D$53)</f>
        <v>15</v>
      </c>
      <c r="AI71" s="212" t="s">
        <v>133</v>
      </c>
      <c r="AJ71" s="142">
        <f>IF('Riesgos gestión'!AI71=CONTROLES!$C$54,CONTROLES!$D$54,CONTROLES!$D$55)</f>
        <v>15</v>
      </c>
      <c r="AK71" s="212" t="s">
        <v>134</v>
      </c>
      <c r="AL71" s="142" t="str" cm="1">
        <f t="array" ref="AL71">_xlfn.IFS(AK71=CONTROLES!$C$56,"15",'Riesgos gestión'!AK71=CONTROLES!$C$57,"10",AK71=CONTROLES!$C$58,"0")</f>
        <v>15</v>
      </c>
      <c r="AM71" s="212" t="s">
        <v>135</v>
      </c>
      <c r="AN71" s="142">
        <f>IF(AM71=CONTROLES!$C$59,CONTROLES!$D$59,CONTROLES!$D$60)</f>
        <v>15</v>
      </c>
      <c r="AO71" s="212" t="s">
        <v>136</v>
      </c>
      <c r="AP71" s="142">
        <f>IF(AO71=CONTROLES!$C$61,CONTROLES!$D$61,CONTROLES!$D$62)</f>
        <v>15</v>
      </c>
      <c r="AQ71" s="212" t="s">
        <v>137</v>
      </c>
      <c r="AR71" s="142" t="str" cm="1">
        <f t="array" ref="AR71">_xlfn.IFS(AQ71=CONTROLES!$C$63,"10",'Riesgos gestión'!AQ71=CONTROLES!$C$64,"5",AQ71=CONTROLES!$C$65,"0")</f>
        <v>10</v>
      </c>
      <c r="AS71" s="218">
        <f t="shared" si="4"/>
        <v>100</v>
      </c>
      <c r="AT71" s="219" t="str">
        <f t="shared" si="2"/>
        <v>Fuerte</v>
      </c>
      <c r="AU71" s="306"/>
      <c r="AV71" s="306"/>
      <c r="AW71" s="306"/>
      <c r="AX71" s="306"/>
      <c r="AY71" s="306"/>
      <c r="AZ71" s="306"/>
      <c r="BA71" s="306"/>
      <c r="BB71" s="156" t="s">
        <v>222</v>
      </c>
      <c r="BC71" s="156" t="s">
        <v>200</v>
      </c>
      <c r="BD71" s="161" t="s">
        <v>174</v>
      </c>
      <c r="BE71" s="172">
        <v>45352</v>
      </c>
      <c r="BF71" s="172">
        <v>45656</v>
      </c>
      <c r="BG71" s="170" t="s">
        <v>219</v>
      </c>
      <c r="BH71" s="170" t="s">
        <v>202</v>
      </c>
      <c r="BI71" s="156" t="s">
        <v>539</v>
      </c>
      <c r="BJ71" s="157"/>
      <c r="BK71" s="157"/>
      <c r="BL71" s="157"/>
      <c r="BM71" s="157"/>
      <c r="BN71" s="157"/>
      <c r="BO71" s="157"/>
      <c r="BP71" s="157"/>
      <c r="BQ71" s="157"/>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389"/>
      <c r="DE71" s="389"/>
      <c r="DF71" s="389"/>
      <c r="DG71" s="389"/>
      <c r="DH71" s="389"/>
      <c r="DI71" s="389"/>
      <c r="DJ71" s="389"/>
      <c r="DK71" s="389"/>
      <c r="DL71" s="389"/>
      <c r="DM71" s="158"/>
      <c r="DN71" s="158"/>
      <c r="DO71" s="158"/>
      <c r="DP71" s="158"/>
      <c r="DQ71" s="158"/>
      <c r="DR71" s="158"/>
      <c r="DS71" s="158"/>
      <c r="DT71" s="158"/>
      <c r="DU71" s="158"/>
      <c r="DV71" s="158"/>
      <c r="DW71" s="158"/>
      <c r="DX71" s="158"/>
      <c r="DY71" s="158"/>
      <c r="DZ71" s="158"/>
    </row>
    <row r="72" spans="1:130" ht="17.25" hidden="1" customHeight="1" x14ac:dyDescent="0.25">
      <c r="A72" s="326"/>
      <c r="B72" s="306"/>
      <c r="C72" s="306"/>
      <c r="D72" s="306"/>
      <c r="E72" s="306"/>
      <c r="F72" s="306"/>
      <c r="G72" s="311"/>
      <c r="H72" s="331"/>
      <c r="I72" s="306"/>
      <c r="J72" s="306"/>
      <c r="K72" s="306"/>
      <c r="L72" s="306"/>
      <c r="M72" s="306"/>
      <c r="N72" s="306"/>
      <c r="O72" s="306"/>
      <c r="P72" s="306"/>
      <c r="Q72" s="143"/>
      <c r="R72" s="148"/>
      <c r="S72" s="141" t="s">
        <v>145</v>
      </c>
      <c r="T72" s="215" t="s">
        <v>145</v>
      </c>
      <c r="U72" s="151">
        <f>+IF(T72='Tabla Valoración controles'!$D$4,'Tabla Valoración controles'!$F$4,IF(T72='Tabla Valoración controles'!$D$5,'Tabla Valoración controles'!$F$5,IF(T72=FORMULAS!$A$10,0,'Tabla Valoración controles'!$F$6)))</f>
        <v>0</v>
      </c>
      <c r="V72" s="215" t="s">
        <v>127</v>
      </c>
      <c r="W72" s="151">
        <f>+IF(V72='Tabla Valoración controles'!$D$7,'Tabla Valoración controles'!$F$7,IF(V72=FORMULAS!$A$10,0,'Tabla Valoración controles'!$F$8))</f>
        <v>0.15</v>
      </c>
      <c r="X72" s="215"/>
      <c r="Y72" s="151">
        <f>+IF(X72='Tabla Valoración controles'!$D$9,'Tabla Valoración controles'!$F$9,'Tabla Valoración controles'!$F$10)</f>
        <v>0</v>
      </c>
      <c r="Z72" s="215" t="s">
        <v>129</v>
      </c>
      <c r="AA72" s="151">
        <f>+IF(Z72='Tabla Valoración controles'!$D$11,'Tabla Valoración controles'!$F$11,'Tabla Valoración controles'!$F$12)</f>
        <v>0</v>
      </c>
      <c r="AB72" s="215" t="s">
        <v>130</v>
      </c>
      <c r="AC72" s="151">
        <f>+IF(AB72='Tabla Valoración controles'!$D$13,'Tabla Valoración controles'!$F$13,'Tabla Valoración controles'!$F$14)</f>
        <v>0</v>
      </c>
      <c r="AD72" s="151">
        <f t="shared" si="5"/>
        <v>0.15</v>
      </c>
      <c r="AE72" s="215" t="s">
        <v>131</v>
      </c>
      <c r="AF72" s="142">
        <f>IF(AE72=CONTROLES!$C$50,CONTROLES!$D$50,CONTROLES!$D$51)</f>
        <v>15</v>
      </c>
      <c r="AG72" s="212" t="s">
        <v>132</v>
      </c>
      <c r="AH72" s="142">
        <f>IF(AG72=CONTROLES!$C$52,CONTROLES!$D$52,CONTROLES!$D$53)</f>
        <v>15</v>
      </c>
      <c r="AI72" s="212" t="s">
        <v>133</v>
      </c>
      <c r="AJ72" s="142">
        <f>IF('Riesgos gestión'!AI72=CONTROLES!$C$54,CONTROLES!$D$54,CONTROLES!$D$55)</f>
        <v>15</v>
      </c>
      <c r="AK72" s="212"/>
      <c r="AL72" s="142" t="e" cm="1">
        <f t="array" ref="AL72">_xlfn.IFS(AK72=CONTROLES!$C$56,"15",'Riesgos gestión'!AK72=CONTROLES!$C$57,"10",AK72=CONTROLES!$C$58,"0")</f>
        <v>#N/A</v>
      </c>
      <c r="AM72" s="212" t="s">
        <v>135</v>
      </c>
      <c r="AN72" s="142">
        <f>IF(AM72=CONTROLES!$C$59,CONTROLES!$D$59,CONTROLES!$D$60)</f>
        <v>15</v>
      </c>
      <c r="AO72" s="212" t="s">
        <v>136</v>
      </c>
      <c r="AP72" s="142">
        <f>IF(AO72=CONTROLES!$C$61,CONTROLES!$D$61,CONTROLES!$D$62)</f>
        <v>15</v>
      </c>
      <c r="AQ72" s="212" t="s">
        <v>137</v>
      </c>
      <c r="AR72" s="142" t="str" cm="1">
        <f t="array" ref="AR72">_xlfn.IFS(AQ72=CONTROLES!$C$63,"10",'Riesgos gestión'!AQ72=CONTROLES!$C$64,"5",AQ72=CONTROLES!$C$65,"0")</f>
        <v>10</v>
      </c>
      <c r="AS72" s="218" t="e">
        <f t="shared" si="4"/>
        <v>#N/A</v>
      </c>
      <c r="AT72" s="219" t="str">
        <f t="shared" si="2"/>
        <v/>
      </c>
      <c r="AU72" s="306"/>
      <c r="AV72" s="306"/>
      <c r="AW72" s="306"/>
      <c r="AX72" s="306"/>
      <c r="AY72" s="306"/>
      <c r="AZ72" s="306"/>
      <c r="BA72" s="306"/>
      <c r="BB72" s="156"/>
      <c r="BC72" s="156"/>
      <c r="BD72" s="171"/>
      <c r="BE72" s="168"/>
      <c r="BF72" s="168"/>
      <c r="BG72" s="156"/>
      <c r="BH72" s="156"/>
      <c r="BI72" s="156"/>
      <c r="BJ72" s="157"/>
      <c r="BK72" s="157"/>
      <c r="BL72" s="157"/>
      <c r="BM72" s="157"/>
      <c r="BN72" s="157"/>
      <c r="BO72" s="157"/>
      <c r="BP72" s="157"/>
      <c r="BQ72" s="157"/>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row>
    <row r="73" spans="1:130" ht="17.25" hidden="1" customHeight="1" x14ac:dyDescent="0.25">
      <c r="A73" s="326"/>
      <c r="B73" s="306"/>
      <c r="C73" s="306"/>
      <c r="D73" s="306"/>
      <c r="E73" s="306"/>
      <c r="F73" s="306"/>
      <c r="G73" s="311"/>
      <c r="H73" s="331"/>
      <c r="I73" s="306"/>
      <c r="J73" s="306"/>
      <c r="K73" s="306"/>
      <c r="L73" s="306"/>
      <c r="M73" s="306"/>
      <c r="N73" s="306"/>
      <c r="O73" s="306"/>
      <c r="P73" s="306"/>
      <c r="Q73" s="143"/>
      <c r="R73" s="148"/>
      <c r="S73" s="141" t="s">
        <v>145</v>
      </c>
      <c r="T73" s="215" t="s">
        <v>145</v>
      </c>
      <c r="U73" s="151">
        <f>+IF(T73='Tabla Valoración controles'!$D$4,'Tabla Valoración controles'!$F$4,IF(T73='Tabla Valoración controles'!$D$5,'Tabla Valoración controles'!$F$5,IF(T73=FORMULAS!$A$10,0,'Tabla Valoración controles'!$F$6)))</f>
        <v>0</v>
      </c>
      <c r="V73" s="215" t="s">
        <v>127</v>
      </c>
      <c r="W73" s="151">
        <f>+IF(V73='Tabla Valoración controles'!$D$7,'Tabla Valoración controles'!$F$7,IF(V73=FORMULAS!$A$10,0,'Tabla Valoración controles'!$F$8))</f>
        <v>0.15</v>
      </c>
      <c r="X73" s="215"/>
      <c r="Y73" s="151">
        <f>+IF(X73='Tabla Valoración controles'!$D$9,'Tabla Valoración controles'!$F$9,'Tabla Valoración controles'!$F$10)</f>
        <v>0</v>
      </c>
      <c r="Z73" s="215" t="s">
        <v>129</v>
      </c>
      <c r="AA73" s="151">
        <f>+IF(Z73='Tabla Valoración controles'!$D$11,'Tabla Valoración controles'!$F$11,'Tabla Valoración controles'!$F$12)</f>
        <v>0</v>
      </c>
      <c r="AB73" s="215" t="s">
        <v>130</v>
      </c>
      <c r="AC73" s="151">
        <f>+IF(AB73='Tabla Valoración controles'!$D$13,'Tabla Valoración controles'!$F$13,'Tabla Valoración controles'!$F$14)</f>
        <v>0</v>
      </c>
      <c r="AD73" s="151">
        <f t="shared" si="5"/>
        <v>0.15</v>
      </c>
      <c r="AE73" s="215" t="s">
        <v>131</v>
      </c>
      <c r="AF73" s="142">
        <f>IF(AE73=CONTROLES!$C$50,CONTROLES!$D$50,CONTROLES!$D$51)</f>
        <v>15</v>
      </c>
      <c r="AG73" s="212" t="s">
        <v>132</v>
      </c>
      <c r="AH73" s="142">
        <f>IF(AG73=CONTROLES!$C$52,CONTROLES!$D$52,CONTROLES!$D$53)</f>
        <v>15</v>
      </c>
      <c r="AI73" s="212" t="s">
        <v>133</v>
      </c>
      <c r="AJ73" s="142">
        <f>IF('Riesgos gestión'!AI73=CONTROLES!$C$54,CONTROLES!$D$54,CONTROLES!$D$55)</f>
        <v>15</v>
      </c>
      <c r="AK73" s="212"/>
      <c r="AL73" s="142" t="e" cm="1">
        <f t="array" ref="AL73">_xlfn.IFS(AK73=CONTROLES!$C$56,"15",'Riesgos gestión'!AK73=CONTROLES!$C$57,"10",AK73=CONTROLES!$C$58,"0")</f>
        <v>#N/A</v>
      </c>
      <c r="AM73" s="212" t="s">
        <v>135</v>
      </c>
      <c r="AN73" s="142">
        <f>IF(AM73=CONTROLES!$C$59,CONTROLES!$D$59,CONTROLES!$D$60)</f>
        <v>15</v>
      </c>
      <c r="AO73" s="212" t="s">
        <v>136</v>
      </c>
      <c r="AP73" s="142">
        <f>IF(AO73=CONTROLES!$C$61,CONTROLES!$D$61,CONTROLES!$D$62)</f>
        <v>15</v>
      </c>
      <c r="AQ73" s="212" t="s">
        <v>137</v>
      </c>
      <c r="AR73" s="142" t="str" cm="1">
        <f t="array" ref="AR73">_xlfn.IFS(AQ73=CONTROLES!$C$63,"10",'Riesgos gestión'!AQ73=CONTROLES!$C$64,"5",AQ73=CONTROLES!$C$65,"0")</f>
        <v>10</v>
      </c>
      <c r="AS73" s="218" t="e">
        <f t="shared" si="4"/>
        <v>#N/A</v>
      </c>
      <c r="AT73" s="219" t="str">
        <f t="shared" si="2"/>
        <v/>
      </c>
      <c r="AU73" s="306"/>
      <c r="AV73" s="306"/>
      <c r="AW73" s="306"/>
      <c r="AX73" s="306"/>
      <c r="AY73" s="306"/>
      <c r="AZ73" s="306"/>
      <c r="BA73" s="306"/>
      <c r="BB73" s="156"/>
      <c r="BC73" s="156"/>
      <c r="BD73" s="171"/>
      <c r="BE73" s="168"/>
      <c r="BF73" s="168"/>
      <c r="BG73" s="156"/>
      <c r="BH73" s="156"/>
      <c r="BI73" s="156"/>
      <c r="BJ73" s="157"/>
      <c r="BK73" s="157"/>
      <c r="BL73" s="157"/>
      <c r="BM73" s="157"/>
      <c r="BN73" s="157"/>
      <c r="BO73" s="157"/>
      <c r="BP73" s="157"/>
      <c r="BQ73" s="157"/>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row>
    <row r="74" spans="1:130" ht="17.25" hidden="1" customHeight="1" x14ac:dyDescent="0.25">
      <c r="A74" s="326"/>
      <c r="B74" s="306"/>
      <c r="C74" s="306"/>
      <c r="D74" s="306"/>
      <c r="E74" s="306"/>
      <c r="F74" s="306"/>
      <c r="G74" s="311"/>
      <c r="H74" s="331"/>
      <c r="I74" s="306"/>
      <c r="J74" s="306"/>
      <c r="K74" s="306"/>
      <c r="L74" s="306"/>
      <c r="M74" s="306"/>
      <c r="N74" s="306"/>
      <c r="O74" s="306"/>
      <c r="P74" s="306"/>
      <c r="Q74" s="143"/>
      <c r="R74" s="148"/>
      <c r="S74" s="141" t="s">
        <v>145</v>
      </c>
      <c r="T74" s="215" t="s">
        <v>145</v>
      </c>
      <c r="U74" s="151">
        <f>+IF(T74='Tabla Valoración controles'!$D$4,'Tabla Valoración controles'!$F$4,IF(T74='Tabla Valoración controles'!$D$5,'Tabla Valoración controles'!$F$5,IF(T74=FORMULAS!$A$10,0,'Tabla Valoración controles'!$F$6)))</f>
        <v>0</v>
      </c>
      <c r="V74" s="215" t="s">
        <v>127</v>
      </c>
      <c r="W74" s="151">
        <f>+IF(V74='Tabla Valoración controles'!$D$7,'Tabla Valoración controles'!$F$7,IF(V74=FORMULAS!$A$10,0,'Tabla Valoración controles'!$F$8))</f>
        <v>0.15</v>
      </c>
      <c r="X74" s="215"/>
      <c r="Y74" s="151">
        <f>+IF(X74='Tabla Valoración controles'!$D$9,'Tabla Valoración controles'!$F$9,'Tabla Valoración controles'!$F$10)</f>
        <v>0</v>
      </c>
      <c r="Z74" s="215" t="s">
        <v>129</v>
      </c>
      <c r="AA74" s="151">
        <f>+IF(Z74='Tabla Valoración controles'!$D$11,'Tabla Valoración controles'!$F$11,'Tabla Valoración controles'!$F$12)</f>
        <v>0</v>
      </c>
      <c r="AB74" s="215" t="s">
        <v>130</v>
      </c>
      <c r="AC74" s="151">
        <f>+IF(AB74='Tabla Valoración controles'!$D$13,'Tabla Valoración controles'!$F$13,'Tabla Valoración controles'!$F$14)</f>
        <v>0</v>
      </c>
      <c r="AD74" s="151">
        <f t="shared" si="5"/>
        <v>0.15</v>
      </c>
      <c r="AE74" s="215" t="s">
        <v>131</v>
      </c>
      <c r="AF74" s="142">
        <f>IF(AE74=CONTROLES!$C$50,CONTROLES!$D$50,CONTROLES!$D$51)</f>
        <v>15</v>
      </c>
      <c r="AG74" s="212" t="s">
        <v>132</v>
      </c>
      <c r="AH74" s="142">
        <f>IF(AG74=CONTROLES!$C$52,CONTROLES!$D$52,CONTROLES!$D$53)</f>
        <v>15</v>
      </c>
      <c r="AI74" s="212" t="s">
        <v>133</v>
      </c>
      <c r="AJ74" s="142">
        <f>IF('Riesgos gestión'!AI74=CONTROLES!$C$54,CONTROLES!$D$54,CONTROLES!$D$55)</f>
        <v>15</v>
      </c>
      <c r="AK74" s="212"/>
      <c r="AL74" s="142" t="e" cm="1">
        <f t="array" ref="AL74">_xlfn.IFS(AK74=CONTROLES!$C$56,"15",'Riesgos gestión'!AK74=CONTROLES!$C$57,"10",AK74=CONTROLES!$C$58,"0")</f>
        <v>#N/A</v>
      </c>
      <c r="AM74" s="212" t="s">
        <v>135</v>
      </c>
      <c r="AN74" s="142">
        <f>IF(AM74=CONTROLES!$C$59,CONTROLES!$D$59,CONTROLES!$D$60)</f>
        <v>15</v>
      </c>
      <c r="AO74" s="212" t="s">
        <v>136</v>
      </c>
      <c r="AP74" s="142">
        <f>IF(AO74=CONTROLES!$C$61,CONTROLES!$D$61,CONTROLES!$D$62)</f>
        <v>15</v>
      </c>
      <c r="AQ74" s="212" t="s">
        <v>137</v>
      </c>
      <c r="AR74" s="142" t="str" cm="1">
        <f t="array" ref="AR74">_xlfn.IFS(AQ74=CONTROLES!$C$63,"10",'Riesgos gestión'!AQ74=CONTROLES!$C$64,"5",AQ74=CONTROLES!$C$65,"0")</f>
        <v>10</v>
      </c>
      <c r="AS74" s="218" t="e">
        <f t="shared" si="4"/>
        <v>#N/A</v>
      </c>
      <c r="AT74" s="219" t="str">
        <f t="shared" si="2"/>
        <v/>
      </c>
      <c r="AU74" s="306"/>
      <c r="AV74" s="306"/>
      <c r="AW74" s="306"/>
      <c r="AX74" s="306"/>
      <c r="AY74" s="306"/>
      <c r="AZ74" s="306"/>
      <c r="BA74" s="306"/>
      <c r="BB74" s="156"/>
      <c r="BC74" s="156"/>
      <c r="BD74" s="171"/>
      <c r="BE74" s="168"/>
      <c r="BF74" s="168"/>
      <c r="BG74" s="156"/>
      <c r="BH74" s="156"/>
      <c r="BI74" s="156"/>
      <c r="BJ74" s="157"/>
      <c r="BK74" s="157"/>
      <c r="BL74" s="157"/>
      <c r="BM74" s="157"/>
      <c r="BN74" s="157"/>
      <c r="BO74" s="157"/>
      <c r="BP74" s="157"/>
      <c r="BQ74" s="157"/>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row>
    <row r="75" spans="1:130" ht="17.25" hidden="1" customHeight="1" x14ac:dyDescent="0.25">
      <c r="A75" s="326"/>
      <c r="B75" s="306"/>
      <c r="C75" s="306"/>
      <c r="D75" s="306"/>
      <c r="E75" s="306"/>
      <c r="F75" s="306"/>
      <c r="G75" s="311"/>
      <c r="H75" s="332"/>
      <c r="I75" s="306"/>
      <c r="J75" s="306"/>
      <c r="K75" s="306"/>
      <c r="L75" s="306"/>
      <c r="M75" s="306"/>
      <c r="N75" s="306"/>
      <c r="O75" s="306"/>
      <c r="P75" s="306"/>
      <c r="Q75" s="143"/>
      <c r="R75" s="148"/>
      <c r="S75" s="141" t="s">
        <v>145</v>
      </c>
      <c r="T75" s="215" t="s">
        <v>145</v>
      </c>
      <c r="U75" s="151">
        <f>+IF(T75='Tabla Valoración controles'!$D$4,'Tabla Valoración controles'!$F$4,IF(T75='Tabla Valoración controles'!$D$5,'Tabla Valoración controles'!$F$5,IF(T75=FORMULAS!$A$10,0,'Tabla Valoración controles'!$F$6)))</f>
        <v>0</v>
      </c>
      <c r="V75" s="215" t="s">
        <v>127</v>
      </c>
      <c r="W75" s="151">
        <f>+IF(V75='Tabla Valoración controles'!$D$7,'Tabla Valoración controles'!$F$7,IF(V75=FORMULAS!$A$10,0,'Tabla Valoración controles'!$F$8))</f>
        <v>0.15</v>
      </c>
      <c r="X75" s="215"/>
      <c r="Y75" s="151">
        <f>+IF(X75='Tabla Valoración controles'!$D$9,'Tabla Valoración controles'!$F$9,'Tabla Valoración controles'!$F$10)</f>
        <v>0</v>
      </c>
      <c r="Z75" s="215" t="s">
        <v>129</v>
      </c>
      <c r="AA75" s="151">
        <f>+IF(Z75='Tabla Valoración controles'!$D$11,'Tabla Valoración controles'!$F$11,'Tabla Valoración controles'!$F$12)</f>
        <v>0</v>
      </c>
      <c r="AB75" s="215" t="s">
        <v>130</v>
      </c>
      <c r="AC75" s="151">
        <f>+IF(AB75='Tabla Valoración controles'!$D$13,'Tabla Valoración controles'!$F$13,'Tabla Valoración controles'!$F$14)</f>
        <v>0</v>
      </c>
      <c r="AD75" s="151">
        <f t="shared" ref="AD75:AD138" si="6">U75+W75+Y75</f>
        <v>0.15</v>
      </c>
      <c r="AE75" s="215" t="s">
        <v>131</v>
      </c>
      <c r="AF75" s="142">
        <f>IF(AE75=CONTROLES!$C$50,CONTROLES!$D$50,CONTROLES!$D$51)</f>
        <v>15</v>
      </c>
      <c r="AG75" s="212" t="s">
        <v>132</v>
      </c>
      <c r="AH75" s="142">
        <f>IF(AG75=CONTROLES!$C$52,CONTROLES!$D$52,CONTROLES!$D$53)</f>
        <v>15</v>
      </c>
      <c r="AI75" s="212" t="s">
        <v>133</v>
      </c>
      <c r="AJ75" s="142">
        <f>IF('Riesgos gestión'!AI75=CONTROLES!$C$54,CONTROLES!$D$54,CONTROLES!$D$55)</f>
        <v>15</v>
      </c>
      <c r="AK75" s="212"/>
      <c r="AL75" s="142" t="e" cm="1">
        <f t="array" ref="AL75">_xlfn.IFS(AK75=CONTROLES!$C$56,"15",'Riesgos gestión'!AK75=CONTROLES!$C$57,"10",AK75=CONTROLES!$C$58,"0")</f>
        <v>#N/A</v>
      </c>
      <c r="AM75" s="212" t="s">
        <v>135</v>
      </c>
      <c r="AN75" s="142">
        <f>IF(AM75=CONTROLES!$C$59,CONTROLES!$D$59,CONTROLES!$D$60)</f>
        <v>15</v>
      </c>
      <c r="AO75" s="212" t="s">
        <v>136</v>
      </c>
      <c r="AP75" s="142">
        <f>IF(AO75=CONTROLES!$C$61,CONTROLES!$D$61,CONTROLES!$D$62)</f>
        <v>15</v>
      </c>
      <c r="AQ75" s="212" t="s">
        <v>137</v>
      </c>
      <c r="AR75" s="142" t="str" cm="1">
        <f t="array" ref="AR75">_xlfn.IFS(AQ75=CONTROLES!$C$63,"10",'Riesgos gestión'!AQ75=CONTROLES!$C$64,"5",AQ75=CONTROLES!$C$65,"0")</f>
        <v>10</v>
      </c>
      <c r="AS75" s="218" t="e">
        <f t="shared" si="4"/>
        <v>#N/A</v>
      </c>
      <c r="AT75" s="219" t="str">
        <f t="shared" ref="AT75:AT138" si="7">IF(ISERROR(AS75)=TRUE,"",IF(AND(AS75&lt;=85),"Débil",IF(AND(AS75&gt;=85.01,AS75&lt;=95),"Moderado",IF(AND(AS75&gt;=95.1,AS75&lt;=100),"Fuerte",""))))</f>
        <v/>
      </c>
      <c r="AU75" s="306"/>
      <c r="AV75" s="306"/>
      <c r="AW75" s="306"/>
      <c r="AX75" s="306"/>
      <c r="AY75" s="306"/>
      <c r="AZ75" s="306"/>
      <c r="BA75" s="306"/>
      <c r="BB75" s="156"/>
      <c r="BC75" s="156"/>
      <c r="BD75" s="171"/>
      <c r="BE75" s="168"/>
      <c r="BF75" s="168"/>
      <c r="BG75" s="156"/>
      <c r="BH75" s="156"/>
      <c r="BI75" s="156"/>
      <c r="BJ75" s="157"/>
      <c r="BK75" s="157"/>
      <c r="BL75" s="157"/>
      <c r="BM75" s="157"/>
      <c r="BN75" s="157"/>
      <c r="BO75" s="157"/>
      <c r="BP75" s="157"/>
      <c r="BQ75" s="157"/>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388"/>
      <c r="DE75" s="388"/>
      <c r="DF75" s="388"/>
      <c r="DG75" s="388"/>
      <c r="DH75" s="388"/>
      <c r="DI75" s="388"/>
      <c r="DJ75" s="388"/>
      <c r="DK75" s="388"/>
      <c r="DL75" s="388"/>
      <c r="DM75" s="158"/>
      <c r="DN75" s="158"/>
      <c r="DO75" s="158"/>
      <c r="DP75" s="158"/>
      <c r="DQ75" s="158"/>
      <c r="DR75" s="158"/>
      <c r="DS75" s="158"/>
      <c r="DT75" s="158"/>
      <c r="DU75" s="158"/>
      <c r="DV75" s="158"/>
      <c r="DW75" s="158"/>
      <c r="DX75" s="158"/>
      <c r="DY75" s="158"/>
      <c r="DZ75" s="158"/>
    </row>
    <row r="76" spans="1:130" ht="96" customHeight="1" x14ac:dyDescent="0.25">
      <c r="A76" s="317">
        <v>12</v>
      </c>
      <c r="B76" s="310" t="s">
        <v>223</v>
      </c>
      <c r="C76" s="310" t="str">
        <f>VLOOKUP(B76,FORMULAS!$A$30:$C$52,2,0)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76" s="310" t="str">
        <f>VLOOKUP(B76,FORMULAS!$A$30:$C$52,3,0)</f>
        <v xml:space="preserve">Asesor de Control Interno </v>
      </c>
      <c r="E76" s="327" t="s">
        <v>192</v>
      </c>
      <c r="F76" s="334" t="s">
        <v>623</v>
      </c>
      <c r="G76" s="335" t="s">
        <v>624</v>
      </c>
      <c r="H76" s="302" t="s">
        <v>622</v>
      </c>
      <c r="I76" s="317">
        <v>110</v>
      </c>
      <c r="J76" s="313" t="str">
        <f>VLOOKUP(K76,'Tabla probabilidad'!$D$3:$E$8,2,0)</f>
        <v>Baja</v>
      </c>
      <c r="K76" s="316">
        <v>0.4</v>
      </c>
      <c r="L76" s="314" t="s">
        <v>185</v>
      </c>
      <c r="M76" s="305" t="str">
        <f>VLOOKUP(L76,'Tabla Impacto'!$D$3:$F$8,3,0)</f>
        <v>Moderado</v>
      </c>
      <c r="N76" s="305">
        <f>VLOOKUP(L76,'Tabla Impacto'!$D$3:$F$8,2,0)</f>
        <v>0.6</v>
      </c>
      <c r="O76" s="329" t="str">
        <f>CONCATENATE(M76,J76)</f>
        <v>ModeradoBaja</v>
      </c>
      <c r="P76" s="307" t="str">
        <f>VLOOKUP(O76,FORMULAS!$K$17:$L$42,2,0)</f>
        <v>Moderado</v>
      </c>
      <c r="Q76" s="173">
        <v>1</v>
      </c>
      <c r="R76" s="205" t="s">
        <v>564</v>
      </c>
      <c r="S76" s="141" t="s">
        <v>126</v>
      </c>
      <c r="T76" s="215" t="s">
        <v>126</v>
      </c>
      <c r="U76" s="151">
        <f>+IF(T76='Tabla Valoración controles'!$D$4,'Tabla Valoración controles'!$F$4,IF(T76='Tabla Valoración controles'!$D$5,'Tabla Valoración controles'!$F$5,IF(T76=FORMULAS!$A$10,0,'Tabla Valoración controles'!$F$6)))</f>
        <v>0.25</v>
      </c>
      <c r="V76" s="215" t="s">
        <v>127</v>
      </c>
      <c r="W76" s="151">
        <f>+IF(V76='Tabla Valoración controles'!$D$7,'Tabla Valoración controles'!$F$7,IF(V76=FORMULAS!$A$10,0,'Tabla Valoración controles'!$F$8))</f>
        <v>0.15</v>
      </c>
      <c r="X76" s="215" t="s">
        <v>128</v>
      </c>
      <c r="Y76" s="151">
        <f>+IF(X76='Tabla Valoración controles'!$D$9,'Tabla Valoración controles'!$F$9,'Tabla Valoración controles'!$F$10)</f>
        <v>0</v>
      </c>
      <c r="Z76" s="215" t="s">
        <v>129</v>
      </c>
      <c r="AA76" s="151">
        <f>+IF(Z76='Tabla Valoración controles'!$D$11,'Tabla Valoración controles'!$F$11,'Tabla Valoración controles'!$F$12)</f>
        <v>0</v>
      </c>
      <c r="AB76" s="215" t="s">
        <v>130</v>
      </c>
      <c r="AC76" s="151">
        <f>+IF(AB76='Tabla Valoración controles'!$D$13,'Tabla Valoración controles'!$F$13,'Tabla Valoración controles'!$F$14)</f>
        <v>0</v>
      </c>
      <c r="AD76" s="151">
        <f t="shared" si="6"/>
        <v>0.4</v>
      </c>
      <c r="AE76" s="215" t="s">
        <v>131</v>
      </c>
      <c r="AF76" s="142">
        <f>IF(AE76=CONTROLES!$C$50,CONTROLES!$D$50,CONTROLES!$D$51)</f>
        <v>15</v>
      </c>
      <c r="AG76" s="212" t="s">
        <v>132</v>
      </c>
      <c r="AH76" s="142">
        <f>IF(AG76=CONTROLES!$C$52,CONTROLES!$D$52,CONTROLES!$D$53)</f>
        <v>15</v>
      </c>
      <c r="AI76" s="212" t="s">
        <v>133</v>
      </c>
      <c r="AJ76" s="142">
        <f>IF('Riesgos gestión'!AI76=CONTROLES!$C$54,CONTROLES!$D$54,CONTROLES!$D$55)</f>
        <v>15</v>
      </c>
      <c r="AK76" s="212" t="s">
        <v>134</v>
      </c>
      <c r="AL76" s="142" t="str" cm="1">
        <f t="array" ref="AL76">_xlfn.IFS(AK76=CONTROLES!$C$56,"15",'Riesgos gestión'!AK76=CONTROLES!$C$57,"10",AK76=CONTROLES!$C$58,"0")</f>
        <v>15</v>
      </c>
      <c r="AM76" s="212" t="s">
        <v>135</v>
      </c>
      <c r="AN76" s="142">
        <f>IF(AM76=CONTROLES!$C$59,CONTROLES!$D$59,CONTROLES!$D$60)</f>
        <v>15</v>
      </c>
      <c r="AO76" s="212" t="s">
        <v>136</v>
      </c>
      <c r="AP76" s="142">
        <f>IF(AO76=CONTROLES!$C$61,CONTROLES!$D$61,CONTROLES!$D$62)</f>
        <v>15</v>
      </c>
      <c r="AQ76" s="212" t="s">
        <v>137</v>
      </c>
      <c r="AR76" s="142" t="str" cm="1">
        <f t="array" ref="AR76">_xlfn.IFS(AQ76=CONTROLES!$C$63,"10",'Riesgos gestión'!AQ76=CONTROLES!$C$64,"5",AQ76=CONTROLES!$C$65,"0")</f>
        <v>10</v>
      </c>
      <c r="AS76" s="218">
        <f t="shared" si="4"/>
        <v>100</v>
      </c>
      <c r="AT76" s="219" t="str">
        <f t="shared" si="7"/>
        <v>Fuerte</v>
      </c>
      <c r="AU76" s="175" t="str">
        <f t="shared" ref="AU76:AU81" si="8">IF(ISERROR(AT76)=TRUE,"",IF(AND(AT76&lt;=85),"Débil",IF(AND(AT76&gt;=85.01,AT76&lt;=95),"Moderado",IF(AND(AT76&gt;=95.1,AT76&lt;=100),"Fuerte",""))))</f>
        <v/>
      </c>
      <c r="AV76" s="315" t="s">
        <v>164</v>
      </c>
      <c r="AW76" s="315" t="s">
        <v>224</v>
      </c>
      <c r="AX76" s="315" t="e">
        <f>+IF(S76=[3]FORMULAS!B93,'[3]208-PLA-Ft-78 Mapa Gestión'!AG99,'[3]208-PLA-Ft-78 Mapa Gestión'!O94:O99)</f>
        <v>#VALUE!</v>
      </c>
      <c r="AY76" s="316" t="str">
        <f>CONCATENATE(AW76,AV76)</f>
        <v>LeveBaja</v>
      </c>
      <c r="AZ76" s="317" t="str">
        <f>VLOOKUP(AY76,[3]FORMULAS!$K$17:$L$42,2,0)</f>
        <v>Bajo</v>
      </c>
      <c r="BA76" s="316" t="s">
        <v>225</v>
      </c>
      <c r="BB76" s="162" t="s">
        <v>226</v>
      </c>
      <c r="BC76" s="152"/>
      <c r="BD76" s="152"/>
      <c r="BE76" s="169"/>
      <c r="BF76" s="169"/>
      <c r="BG76" s="152"/>
      <c r="BH76" s="152"/>
      <c r="BI76" s="152"/>
      <c r="BJ76" s="157"/>
      <c r="BK76" s="157"/>
      <c r="BL76" s="157"/>
      <c r="BM76" s="157"/>
      <c r="BN76" s="157"/>
      <c r="BO76" s="157"/>
      <c r="BP76" s="157"/>
      <c r="BQ76" s="157"/>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386"/>
      <c r="DD76" s="391" t="s">
        <v>692</v>
      </c>
      <c r="DE76" s="391" t="s">
        <v>711</v>
      </c>
      <c r="DF76" s="391" t="s">
        <v>712</v>
      </c>
      <c r="DG76" s="391" t="s">
        <v>713</v>
      </c>
      <c r="DH76" s="391" t="s">
        <v>714</v>
      </c>
      <c r="DI76" s="391" t="s">
        <v>715</v>
      </c>
      <c r="DJ76" s="391" t="s">
        <v>697</v>
      </c>
      <c r="DK76" s="391" t="s">
        <v>226</v>
      </c>
      <c r="DL76" s="391" t="s">
        <v>226</v>
      </c>
      <c r="DM76" s="402">
        <v>45667</v>
      </c>
      <c r="DN76" s="403" t="s">
        <v>759</v>
      </c>
      <c r="DO76" s="390" t="s">
        <v>760</v>
      </c>
      <c r="DP76" s="403" t="s">
        <v>761</v>
      </c>
      <c r="DQ76" s="390" t="s">
        <v>762</v>
      </c>
      <c r="DR76" s="403" t="s">
        <v>538</v>
      </c>
      <c r="DS76" s="403" t="s">
        <v>761</v>
      </c>
      <c r="DT76" s="403" t="s">
        <v>757</v>
      </c>
      <c r="DU76" s="158"/>
      <c r="DV76" s="158"/>
      <c r="DW76" s="158"/>
      <c r="DX76" s="158"/>
      <c r="DY76" s="158"/>
      <c r="DZ76" s="158"/>
    </row>
    <row r="77" spans="1:130" ht="345" x14ac:dyDescent="0.25">
      <c r="A77" s="309"/>
      <c r="B77" s="306"/>
      <c r="C77" s="306"/>
      <c r="D77" s="306"/>
      <c r="E77" s="306"/>
      <c r="F77" s="306"/>
      <c r="G77" s="306"/>
      <c r="H77" s="303"/>
      <c r="I77" s="306"/>
      <c r="J77" s="306"/>
      <c r="K77" s="306"/>
      <c r="L77" s="306"/>
      <c r="M77" s="306"/>
      <c r="N77" s="306"/>
      <c r="O77" s="306"/>
      <c r="P77" s="306"/>
      <c r="Q77" s="173">
        <v>1</v>
      </c>
      <c r="R77" s="205" t="s">
        <v>685</v>
      </c>
      <c r="S77" s="141" t="s">
        <v>179</v>
      </c>
      <c r="T77" s="215" t="s">
        <v>179</v>
      </c>
      <c r="U77" s="151">
        <f>+IF(T77='Tabla Valoración controles'!$D$4,'Tabla Valoración controles'!$F$4,IF(T77='Tabla Valoración controles'!$D$5,'Tabla Valoración controles'!$F$5,IF(T77=FORMULAS!$A$10,0,'Tabla Valoración controles'!$F$6)))</f>
        <v>0.15</v>
      </c>
      <c r="V77" s="215" t="s">
        <v>127</v>
      </c>
      <c r="W77" s="151">
        <f>+IF(V77='Tabla Valoración controles'!$D$7,'Tabla Valoración controles'!$F$7,IF(V77=FORMULAS!$A$10,0,'Tabla Valoración controles'!$F$8))</f>
        <v>0.15</v>
      </c>
      <c r="X77" s="213" t="s">
        <v>128</v>
      </c>
      <c r="Y77" s="151">
        <f>+IF(X77='Tabla Valoración controles'!$D$9,'Tabla Valoración controles'!$F$9,'Tabla Valoración controles'!$F$10)</f>
        <v>0</v>
      </c>
      <c r="Z77" s="215" t="s">
        <v>129</v>
      </c>
      <c r="AA77" s="151">
        <f>+IF(Z77='Tabla Valoración controles'!$D$11,'Tabla Valoración controles'!$F$11,'Tabla Valoración controles'!$F$12)</f>
        <v>0</v>
      </c>
      <c r="AB77" s="215" t="s">
        <v>130</v>
      </c>
      <c r="AC77" s="151">
        <f>+IF(AB77='Tabla Valoración controles'!$D$13,'Tabla Valoración controles'!$F$13,'Tabla Valoración controles'!$F$14)</f>
        <v>0</v>
      </c>
      <c r="AD77" s="151">
        <f t="shared" si="6"/>
        <v>0.3</v>
      </c>
      <c r="AE77" s="215" t="s">
        <v>131</v>
      </c>
      <c r="AF77" s="142">
        <f>IF(AE77=CONTROLES!$C$50,CONTROLES!$D$50,CONTROLES!$D$51)</f>
        <v>15</v>
      </c>
      <c r="AG77" s="212" t="s">
        <v>132</v>
      </c>
      <c r="AH77" s="142">
        <f>IF(AG77=CONTROLES!$C$52,CONTROLES!$D$52,CONTROLES!$D$53)</f>
        <v>15</v>
      </c>
      <c r="AI77" s="212" t="s">
        <v>133</v>
      </c>
      <c r="AJ77" s="142">
        <f>IF('Riesgos gestión'!AI77=CONTROLES!$C$54,CONTROLES!$D$54,CONTROLES!$D$55)</f>
        <v>15</v>
      </c>
      <c r="AK77" s="212" t="s">
        <v>134</v>
      </c>
      <c r="AL77" s="142" t="str" cm="1">
        <f t="array" ref="AL77">_xlfn.IFS(AK77=CONTROLES!$C$56,"15",'Riesgos gestión'!AK77=CONTROLES!$C$57,"10",AK77=CONTROLES!$C$58,"0")</f>
        <v>15</v>
      </c>
      <c r="AM77" s="212" t="s">
        <v>135</v>
      </c>
      <c r="AN77" s="142">
        <f>IF(AM77=CONTROLES!$C$59,CONTROLES!$D$59,CONTROLES!$D$60)</f>
        <v>15</v>
      </c>
      <c r="AO77" s="212" t="s">
        <v>136</v>
      </c>
      <c r="AP77" s="142">
        <f>IF(AO77=CONTROLES!$C$61,CONTROLES!$D$61,CONTROLES!$D$62)</f>
        <v>15</v>
      </c>
      <c r="AQ77" s="212" t="s">
        <v>137</v>
      </c>
      <c r="AR77" s="142" t="str" cm="1">
        <f t="array" ref="AR77">_xlfn.IFS(AQ77=CONTROLES!$C$63,"10",'Riesgos gestión'!AQ77=CONTROLES!$C$64,"5",AQ77=CONTROLES!$C$65,"0")</f>
        <v>10</v>
      </c>
      <c r="AS77" s="218">
        <f t="shared" si="4"/>
        <v>100</v>
      </c>
      <c r="AT77" s="219" t="str">
        <f t="shared" si="7"/>
        <v>Fuerte</v>
      </c>
      <c r="AU77" s="175" t="str">
        <f t="shared" si="8"/>
        <v/>
      </c>
      <c r="AV77" s="306"/>
      <c r="AW77" s="306"/>
      <c r="AX77" s="306"/>
      <c r="AY77" s="306"/>
      <c r="AZ77" s="306"/>
      <c r="BA77" s="306"/>
      <c r="BB77" s="156"/>
      <c r="BC77" s="156"/>
      <c r="BD77" s="156"/>
      <c r="BE77" s="169"/>
      <c r="BF77" s="168"/>
      <c r="BG77" s="156"/>
      <c r="BH77" s="156"/>
      <c r="BI77" s="156"/>
      <c r="BJ77" s="157"/>
      <c r="BK77" s="157"/>
      <c r="BL77" s="157"/>
      <c r="BM77" s="157"/>
      <c r="BN77" s="157"/>
      <c r="BO77" s="157"/>
      <c r="BP77" s="157"/>
      <c r="BQ77" s="157"/>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386"/>
      <c r="DD77" s="391" t="s">
        <v>692</v>
      </c>
      <c r="DE77" s="391" t="s">
        <v>716</v>
      </c>
      <c r="DF77" s="391" t="s">
        <v>717</v>
      </c>
      <c r="DG77" s="391" t="s">
        <v>718</v>
      </c>
      <c r="DH77" s="391" t="s">
        <v>714</v>
      </c>
      <c r="DI77" s="391" t="s">
        <v>719</v>
      </c>
      <c r="DJ77" s="391" t="s">
        <v>697</v>
      </c>
      <c r="DK77" s="391" t="s">
        <v>226</v>
      </c>
      <c r="DL77" s="391" t="s">
        <v>226</v>
      </c>
      <c r="DM77" s="402">
        <v>45667</v>
      </c>
      <c r="DN77" s="403" t="s">
        <v>759</v>
      </c>
      <c r="DO77" s="390" t="s">
        <v>760</v>
      </c>
      <c r="DP77" s="403" t="s">
        <v>761</v>
      </c>
      <c r="DQ77" s="390" t="s">
        <v>762</v>
      </c>
      <c r="DR77" s="403" t="s">
        <v>538</v>
      </c>
      <c r="DS77" s="403" t="s">
        <v>761</v>
      </c>
      <c r="DT77" s="403" t="s">
        <v>757</v>
      </c>
      <c r="DU77" s="158"/>
      <c r="DV77" s="158"/>
      <c r="DW77" s="158"/>
      <c r="DX77" s="158"/>
      <c r="DY77" s="158"/>
      <c r="DZ77" s="158"/>
    </row>
    <row r="78" spans="1:130" ht="57.75" customHeight="1" x14ac:dyDescent="0.25">
      <c r="A78" s="309"/>
      <c r="B78" s="306"/>
      <c r="C78" s="306"/>
      <c r="D78" s="306"/>
      <c r="E78" s="306"/>
      <c r="F78" s="306"/>
      <c r="G78" s="306"/>
      <c r="H78" s="303"/>
      <c r="I78" s="306"/>
      <c r="J78" s="306"/>
      <c r="K78" s="306"/>
      <c r="L78" s="306"/>
      <c r="M78" s="306"/>
      <c r="N78" s="306"/>
      <c r="O78" s="306"/>
      <c r="P78" s="306"/>
      <c r="Q78" s="173">
        <v>2</v>
      </c>
      <c r="R78" s="163" t="s">
        <v>227</v>
      </c>
      <c r="S78" s="141" t="s">
        <v>126</v>
      </c>
      <c r="T78" s="215" t="s">
        <v>126</v>
      </c>
      <c r="U78" s="151">
        <f>+IF(T78='Tabla Valoración controles'!$D$4,'Tabla Valoración controles'!$F$4,IF(T78='Tabla Valoración controles'!$D$5,'Tabla Valoración controles'!$F$5,IF(T78=FORMULAS!$A$10,0,'Tabla Valoración controles'!$F$6)))</f>
        <v>0.25</v>
      </c>
      <c r="V78" s="215" t="s">
        <v>127</v>
      </c>
      <c r="W78" s="151">
        <f>+IF(V78='Tabla Valoración controles'!$D$7,'Tabla Valoración controles'!$F$7,IF(V78=FORMULAS!$A$10,0,'Tabla Valoración controles'!$F$8))</f>
        <v>0.15</v>
      </c>
      <c r="X78" s="215" t="s">
        <v>128</v>
      </c>
      <c r="Y78" s="151">
        <f>+IF(X78='Tabla Valoración controles'!$D$9,'Tabla Valoración controles'!$F$9,'Tabla Valoración controles'!$F$10)</f>
        <v>0</v>
      </c>
      <c r="Z78" s="215" t="s">
        <v>129</v>
      </c>
      <c r="AA78" s="151">
        <f>+IF(Z78='Tabla Valoración controles'!$D$11,'Tabla Valoración controles'!$F$11,'Tabla Valoración controles'!$F$12)</f>
        <v>0</v>
      </c>
      <c r="AB78" s="215" t="s">
        <v>130</v>
      </c>
      <c r="AC78" s="151">
        <f>+IF(AB78='Tabla Valoración controles'!$D$13,'Tabla Valoración controles'!$F$13,'Tabla Valoración controles'!$F$14)</f>
        <v>0</v>
      </c>
      <c r="AD78" s="151">
        <f t="shared" si="6"/>
        <v>0.4</v>
      </c>
      <c r="AE78" s="215" t="s">
        <v>131</v>
      </c>
      <c r="AF78" s="142">
        <f>IF(AE78=CONTROLES!$C$50,CONTROLES!$D$50,CONTROLES!$D$51)</f>
        <v>15</v>
      </c>
      <c r="AG78" s="212" t="s">
        <v>132</v>
      </c>
      <c r="AH78" s="142">
        <f>IF(AG78=CONTROLES!$C$52,CONTROLES!$D$52,CONTROLES!$D$53)</f>
        <v>15</v>
      </c>
      <c r="AI78" s="212" t="s">
        <v>133</v>
      </c>
      <c r="AJ78" s="142">
        <f>IF('Riesgos gestión'!AI78=CONTROLES!$C$54,CONTROLES!$D$54,CONTROLES!$D$55)</f>
        <v>15</v>
      </c>
      <c r="AK78" s="212" t="s">
        <v>134</v>
      </c>
      <c r="AL78" s="142" t="str" cm="1">
        <f t="array" ref="AL78">_xlfn.IFS(AK78=CONTROLES!$C$56,"15",'Riesgos gestión'!AK78=CONTROLES!$C$57,"10",AK78=CONTROLES!$C$58,"0")</f>
        <v>15</v>
      </c>
      <c r="AM78" s="212" t="s">
        <v>135</v>
      </c>
      <c r="AN78" s="142">
        <f>IF(AM78=CONTROLES!$C$59,CONTROLES!$D$59,CONTROLES!$D$60)</f>
        <v>15</v>
      </c>
      <c r="AO78" s="212" t="s">
        <v>136</v>
      </c>
      <c r="AP78" s="142">
        <f>IF(AO78=CONTROLES!$C$61,CONTROLES!$D$61,CONTROLES!$D$62)</f>
        <v>15</v>
      </c>
      <c r="AQ78" s="212" t="s">
        <v>137</v>
      </c>
      <c r="AR78" s="142" t="str" cm="1">
        <f t="array" ref="AR78">_xlfn.IFS(AQ78=CONTROLES!$C$63,"10",'Riesgos gestión'!AQ78=CONTROLES!$C$64,"5",AQ78=CONTROLES!$C$65,"0")</f>
        <v>10</v>
      </c>
      <c r="AS78" s="218">
        <f t="shared" si="4"/>
        <v>100</v>
      </c>
      <c r="AT78" s="219" t="str">
        <f t="shared" si="7"/>
        <v>Fuerte</v>
      </c>
      <c r="AU78" s="175" t="str">
        <f t="shared" si="8"/>
        <v/>
      </c>
      <c r="AV78" s="306"/>
      <c r="AW78" s="306"/>
      <c r="AX78" s="306"/>
      <c r="AY78" s="306"/>
      <c r="AZ78" s="306"/>
      <c r="BA78" s="306"/>
      <c r="BB78" s="156"/>
      <c r="BC78" s="156"/>
      <c r="BD78" s="156"/>
      <c r="BE78" s="169"/>
      <c r="BF78" s="168"/>
      <c r="BG78" s="156"/>
      <c r="BH78" s="156"/>
      <c r="BI78" s="156"/>
      <c r="BJ78" s="157"/>
      <c r="BK78" s="157"/>
      <c r="BL78" s="157"/>
      <c r="BM78" s="157"/>
      <c r="BN78" s="157"/>
      <c r="BO78" s="157"/>
      <c r="BP78" s="157"/>
      <c r="BQ78" s="157"/>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386"/>
      <c r="DD78" s="391" t="s">
        <v>692</v>
      </c>
      <c r="DE78" s="391" t="s">
        <v>720</v>
      </c>
      <c r="DF78" s="391" t="s">
        <v>721</v>
      </c>
      <c r="DG78" s="391" t="s">
        <v>722</v>
      </c>
      <c r="DH78" s="391" t="s">
        <v>714</v>
      </c>
      <c r="DI78" s="391" t="s">
        <v>721</v>
      </c>
      <c r="DJ78" s="391" t="s">
        <v>697</v>
      </c>
      <c r="DK78" s="391" t="s">
        <v>226</v>
      </c>
      <c r="DL78" s="391" t="s">
        <v>226</v>
      </c>
      <c r="DM78" s="402">
        <v>45667</v>
      </c>
      <c r="DN78" s="403" t="s">
        <v>759</v>
      </c>
      <c r="DO78" s="390" t="s">
        <v>760</v>
      </c>
      <c r="DP78" s="403" t="s">
        <v>761</v>
      </c>
      <c r="DQ78" s="390" t="s">
        <v>762</v>
      </c>
      <c r="DR78" s="403" t="s">
        <v>538</v>
      </c>
      <c r="DS78" s="403" t="s">
        <v>761</v>
      </c>
      <c r="DT78" s="403" t="s">
        <v>757</v>
      </c>
      <c r="DU78" s="158"/>
      <c r="DV78" s="158"/>
      <c r="DW78" s="158"/>
      <c r="DX78" s="158"/>
      <c r="DY78" s="158"/>
      <c r="DZ78" s="158"/>
    </row>
    <row r="79" spans="1:130" ht="64.5" hidden="1" customHeight="1" x14ac:dyDescent="0.25">
      <c r="A79" s="309"/>
      <c r="B79" s="306"/>
      <c r="C79" s="306"/>
      <c r="D79" s="306"/>
      <c r="E79" s="306"/>
      <c r="F79" s="306"/>
      <c r="G79" s="306"/>
      <c r="H79" s="303"/>
      <c r="I79" s="306"/>
      <c r="J79" s="306"/>
      <c r="K79" s="306"/>
      <c r="L79" s="306"/>
      <c r="M79" s="306"/>
      <c r="N79" s="306"/>
      <c r="O79" s="306"/>
      <c r="P79" s="306"/>
      <c r="Q79" s="173"/>
      <c r="R79" s="205"/>
      <c r="S79" s="141" t="s">
        <v>145</v>
      </c>
      <c r="T79" s="213" t="s">
        <v>145</v>
      </c>
      <c r="U79" s="151">
        <f>+IF(T79='Tabla Valoración controles'!$D$4,'Tabla Valoración controles'!$F$4,IF(T79='Tabla Valoración controles'!$D$5,'Tabla Valoración controles'!$F$5,IF(T79=FORMULAS!$A$10,0,'Tabla Valoración controles'!$F$6)))</f>
        <v>0</v>
      </c>
      <c r="V79" s="215" t="s">
        <v>127</v>
      </c>
      <c r="W79" s="151">
        <f>+IF(V79='Tabla Valoración controles'!$D$7,'Tabla Valoración controles'!$F$7,IF(V79=FORMULAS!$A$10,0,'Tabla Valoración controles'!$F$8))</f>
        <v>0.15</v>
      </c>
      <c r="X79" s="213"/>
      <c r="Y79" s="151">
        <f>+IF(X79='Tabla Valoración controles'!$D$9,'Tabla Valoración controles'!$F$9,'Tabla Valoración controles'!$F$10)</f>
        <v>0</v>
      </c>
      <c r="Z79" s="215" t="s">
        <v>129</v>
      </c>
      <c r="AA79" s="151">
        <f>+IF(Z79='Tabla Valoración controles'!$D$11,'Tabla Valoración controles'!$F$11,'Tabla Valoración controles'!$F$12)</f>
        <v>0</v>
      </c>
      <c r="AB79" s="215" t="s">
        <v>130</v>
      </c>
      <c r="AC79" s="151">
        <f>+IF(AB79='Tabla Valoración controles'!$D$13,'Tabla Valoración controles'!$F$13,'Tabla Valoración controles'!$F$14)</f>
        <v>0</v>
      </c>
      <c r="AD79" s="151">
        <f t="shared" si="6"/>
        <v>0.15</v>
      </c>
      <c r="AE79" s="215" t="s">
        <v>131</v>
      </c>
      <c r="AF79" s="142">
        <f>IF(AE79=CONTROLES!$C$50,CONTROLES!$D$50,CONTROLES!$D$51)</f>
        <v>15</v>
      </c>
      <c r="AG79" s="212" t="s">
        <v>132</v>
      </c>
      <c r="AH79" s="142">
        <f>IF(AG79=CONTROLES!$C$52,CONTROLES!$D$52,CONTROLES!$D$53)</f>
        <v>15</v>
      </c>
      <c r="AI79" s="212" t="s">
        <v>133</v>
      </c>
      <c r="AJ79" s="142">
        <f>IF('Riesgos gestión'!AI79=CONTROLES!$C$54,CONTROLES!$D$54,CONTROLES!$D$55)</f>
        <v>15</v>
      </c>
      <c r="AK79" s="212"/>
      <c r="AL79" s="142" t="e" cm="1">
        <f t="array" ref="AL79">_xlfn.IFS(AK79=CONTROLES!$C$56,"15",'Riesgos gestión'!AK79=CONTROLES!$C$57,"10",AK79=CONTROLES!$C$58,"0")</f>
        <v>#N/A</v>
      </c>
      <c r="AM79" s="212" t="s">
        <v>135</v>
      </c>
      <c r="AN79" s="142">
        <f>IF(AM79=CONTROLES!$C$59,CONTROLES!$D$59,CONTROLES!$D$60)</f>
        <v>15</v>
      </c>
      <c r="AO79" s="212" t="s">
        <v>136</v>
      </c>
      <c r="AP79" s="142">
        <f>IF(AO79=CONTROLES!$C$61,CONTROLES!$D$61,CONTROLES!$D$62)</f>
        <v>15</v>
      </c>
      <c r="AQ79" s="212" t="s">
        <v>137</v>
      </c>
      <c r="AR79" s="142" t="str" cm="1">
        <f t="array" ref="AR79">_xlfn.IFS(AQ79=CONTROLES!$C$63,"10",'Riesgos gestión'!AQ79=CONTROLES!$C$64,"5",AQ79=CONTROLES!$C$65,"0")</f>
        <v>10</v>
      </c>
      <c r="AS79" s="218" t="e">
        <f t="shared" si="4"/>
        <v>#N/A</v>
      </c>
      <c r="AT79" s="219" t="str">
        <f t="shared" si="7"/>
        <v/>
      </c>
      <c r="AU79" s="175" t="str">
        <f t="shared" si="8"/>
        <v/>
      </c>
      <c r="AV79" s="306"/>
      <c r="AW79" s="306"/>
      <c r="AX79" s="306"/>
      <c r="AY79" s="306"/>
      <c r="AZ79" s="306"/>
      <c r="BA79" s="306"/>
      <c r="BB79" s="156"/>
      <c r="BC79" s="156"/>
      <c r="BD79" s="156"/>
      <c r="BE79" s="169"/>
      <c r="BF79" s="168"/>
      <c r="BG79" s="156"/>
      <c r="BH79" s="156"/>
      <c r="BI79" s="156"/>
      <c r="BJ79" s="157"/>
      <c r="BK79" s="157"/>
      <c r="BL79" s="157"/>
      <c r="BM79" s="157"/>
      <c r="BN79" s="157"/>
      <c r="BO79" s="157"/>
      <c r="BP79" s="157"/>
      <c r="BQ79" s="157"/>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386"/>
      <c r="DD79" s="391"/>
      <c r="DE79" s="391"/>
      <c r="DF79" s="391"/>
      <c r="DG79" s="391"/>
      <c r="DH79" s="391"/>
      <c r="DI79" s="391"/>
      <c r="DJ79" s="391"/>
      <c r="DK79" s="391"/>
      <c r="DL79" s="391"/>
      <c r="DM79" s="387"/>
      <c r="DN79" s="158"/>
      <c r="DO79" s="158"/>
      <c r="DP79" s="158"/>
      <c r="DQ79" s="158"/>
      <c r="DR79" s="158"/>
      <c r="DS79" s="158"/>
      <c r="DT79" s="158"/>
      <c r="DU79" s="158"/>
      <c r="DV79" s="158"/>
      <c r="DW79" s="158"/>
      <c r="DX79" s="158"/>
      <c r="DY79" s="158"/>
      <c r="DZ79" s="158"/>
    </row>
    <row r="80" spans="1:130" ht="51" hidden="1" customHeight="1" x14ac:dyDescent="0.25">
      <c r="A80" s="309"/>
      <c r="B80" s="306"/>
      <c r="C80" s="306"/>
      <c r="D80" s="306"/>
      <c r="E80" s="306"/>
      <c r="F80" s="306"/>
      <c r="G80" s="306"/>
      <c r="H80" s="303"/>
      <c r="I80" s="306"/>
      <c r="J80" s="306"/>
      <c r="K80" s="306"/>
      <c r="L80" s="306"/>
      <c r="M80" s="306"/>
      <c r="N80" s="306"/>
      <c r="O80" s="306"/>
      <c r="P80" s="306"/>
      <c r="Q80" s="173"/>
      <c r="R80" s="205"/>
      <c r="S80" s="141" t="s">
        <v>145</v>
      </c>
      <c r="T80" s="213" t="s">
        <v>145</v>
      </c>
      <c r="U80" s="151">
        <f>+IF(T80='Tabla Valoración controles'!$D$4,'Tabla Valoración controles'!$F$4,IF(T80='Tabla Valoración controles'!$D$5,'Tabla Valoración controles'!$F$5,IF(T80=FORMULAS!$A$10,0,'Tabla Valoración controles'!$F$6)))</f>
        <v>0</v>
      </c>
      <c r="V80" s="215" t="s">
        <v>127</v>
      </c>
      <c r="W80" s="151">
        <f>+IF(V80='Tabla Valoración controles'!$D$7,'Tabla Valoración controles'!$F$7,IF(V80=FORMULAS!$A$10,0,'Tabla Valoración controles'!$F$8))</f>
        <v>0.15</v>
      </c>
      <c r="X80" s="213"/>
      <c r="Y80" s="151">
        <f>+IF(X80='Tabla Valoración controles'!$D$9,'Tabla Valoración controles'!$F$9,'Tabla Valoración controles'!$F$10)</f>
        <v>0</v>
      </c>
      <c r="Z80" s="215" t="s">
        <v>129</v>
      </c>
      <c r="AA80" s="151">
        <f>+IF(Z80='Tabla Valoración controles'!$D$11,'Tabla Valoración controles'!$F$11,'Tabla Valoración controles'!$F$12)</f>
        <v>0</v>
      </c>
      <c r="AB80" s="215" t="s">
        <v>130</v>
      </c>
      <c r="AC80" s="151">
        <f>+IF(AB80='Tabla Valoración controles'!$D$13,'Tabla Valoración controles'!$F$13,'Tabla Valoración controles'!$F$14)</f>
        <v>0</v>
      </c>
      <c r="AD80" s="151">
        <f t="shared" si="6"/>
        <v>0.15</v>
      </c>
      <c r="AE80" s="215" t="s">
        <v>131</v>
      </c>
      <c r="AF80" s="142">
        <f>IF(AE80=CONTROLES!$C$50,CONTROLES!$D$50,CONTROLES!$D$51)</f>
        <v>15</v>
      </c>
      <c r="AG80" s="212" t="s">
        <v>132</v>
      </c>
      <c r="AH80" s="142">
        <f>IF(AG80=CONTROLES!$C$52,CONTROLES!$D$52,CONTROLES!$D$53)</f>
        <v>15</v>
      </c>
      <c r="AI80" s="212" t="s">
        <v>133</v>
      </c>
      <c r="AJ80" s="142">
        <f>IF('Riesgos gestión'!AI80=CONTROLES!$C$54,CONTROLES!$D$54,CONTROLES!$D$55)</f>
        <v>15</v>
      </c>
      <c r="AK80" s="212"/>
      <c r="AL80" s="142" t="e" cm="1">
        <f t="array" ref="AL80">_xlfn.IFS(AK80=CONTROLES!$C$56,"15",'Riesgos gestión'!AK80=CONTROLES!$C$57,"10",AK80=CONTROLES!$C$58,"0")</f>
        <v>#N/A</v>
      </c>
      <c r="AM80" s="212" t="s">
        <v>135</v>
      </c>
      <c r="AN80" s="142">
        <f>IF(AM80=CONTROLES!$C$59,CONTROLES!$D$59,CONTROLES!$D$60)</f>
        <v>15</v>
      </c>
      <c r="AO80" s="212" t="s">
        <v>136</v>
      </c>
      <c r="AP80" s="142">
        <f>IF(AO80=CONTROLES!$C$61,CONTROLES!$D$61,CONTROLES!$D$62)</f>
        <v>15</v>
      </c>
      <c r="AQ80" s="212" t="s">
        <v>137</v>
      </c>
      <c r="AR80" s="142" t="str" cm="1">
        <f t="array" ref="AR80">_xlfn.IFS(AQ80=CONTROLES!$C$63,"10",'Riesgos gestión'!AQ80=CONTROLES!$C$64,"5",AQ80=CONTROLES!$C$65,"0")</f>
        <v>10</v>
      </c>
      <c r="AS80" s="218" t="e">
        <f t="shared" si="4"/>
        <v>#N/A</v>
      </c>
      <c r="AT80" s="219" t="str">
        <f t="shared" si="7"/>
        <v/>
      </c>
      <c r="AU80" s="175" t="str">
        <f t="shared" si="8"/>
        <v/>
      </c>
      <c r="AV80" s="306"/>
      <c r="AW80" s="306"/>
      <c r="AX80" s="306"/>
      <c r="AY80" s="306"/>
      <c r="AZ80" s="306"/>
      <c r="BA80" s="306"/>
      <c r="BB80" s="156"/>
      <c r="BC80" s="156"/>
      <c r="BD80" s="156"/>
      <c r="BE80" s="169"/>
      <c r="BF80" s="168"/>
      <c r="BG80" s="156"/>
      <c r="BH80" s="156"/>
      <c r="BI80" s="156"/>
      <c r="BJ80" s="157"/>
      <c r="BK80" s="157"/>
      <c r="BL80" s="157"/>
      <c r="BM80" s="157"/>
      <c r="BN80" s="157"/>
      <c r="BO80" s="157"/>
      <c r="BP80" s="157"/>
      <c r="BQ80" s="157"/>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386"/>
      <c r="DD80" s="391"/>
      <c r="DE80" s="391"/>
      <c r="DF80" s="391"/>
      <c r="DG80" s="391"/>
      <c r="DH80" s="391"/>
      <c r="DI80" s="391"/>
      <c r="DJ80" s="391"/>
      <c r="DK80" s="391"/>
      <c r="DL80" s="391"/>
      <c r="DM80" s="387"/>
      <c r="DN80" s="158"/>
      <c r="DO80" s="158"/>
      <c r="DP80" s="158"/>
      <c r="DQ80" s="158"/>
      <c r="DR80" s="158"/>
      <c r="DS80" s="158"/>
      <c r="DT80" s="158"/>
      <c r="DU80" s="158"/>
      <c r="DV80" s="158"/>
      <c r="DW80" s="158"/>
      <c r="DX80" s="158"/>
      <c r="DY80" s="158"/>
      <c r="DZ80" s="158"/>
    </row>
    <row r="81" spans="1:130" ht="17.25" hidden="1" customHeight="1" x14ac:dyDescent="0.25">
      <c r="A81" s="309"/>
      <c r="B81" s="306"/>
      <c r="C81" s="306"/>
      <c r="D81" s="306"/>
      <c r="E81" s="306"/>
      <c r="F81" s="306"/>
      <c r="G81" s="306"/>
      <c r="H81" s="304"/>
      <c r="I81" s="306"/>
      <c r="J81" s="306"/>
      <c r="K81" s="306"/>
      <c r="L81" s="306"/>
      <c r="M81" s="306"/>
      <c r="N81" s="306"/>
      <c r="O81" s="306"/>
      <c r="P81" s="306"/>
      <c r="Q81" s="173"/>
      <c r="R81" s="163"/>
      <c r="S81" s="141" t="s">
        <v>145</v>
      </c>
      <c r="T81" s="213" t="s">
        <v>145</v>
      </c>
      <c r="U81" s="151">
        <f>+IF(T81='Tabla Valoración controles'!$D$4,'Tabla Valoración controles'!$F$4,IF(T81='Tabla Valoración controles'!$D$5,'Tabla Valoración controles'!$F$5,IF(T81=FORMULAS!$A$10,0,'Tabla Valoración controles'!$F$6)))</f>
        <v>0</v>
      </c>
      <c r="V81" s="215" t="s">
        <v>127</v>
      </c>
      <c r="W81" s="151">
        <f>+IF(V81='Tabla Valoración controles'!$D$7,'Tabla Valoración controles'!$F$7,IF(V81=FORMULAS!$A$10,0,'Tabla Valoración controles'!$F$8))</f>
        <v>0.15</v>
      </c>
      <c r="X81" s="213"/>
      <c r="Y81" s="151">
        <f>+IF(X81='Tabla Valoración controles'!$D$9,'Tabla Valoración controles'!$F$9,'Tabla Valoración controles'!$F$10)</f>
        <v>0</v>
      </c>
      <c r="Z81" s="215" t="s">
        <v>129</v>
      </c>
      <c r="AA81" s="151">
        <f>+IF(Z81='Tabla Valoración controles'!$D$11,'Tabla Valoración controles'!$F$11,'Tabla Valoración controles'!$F$12)</f>
        <v>0</v>
      </c>
      <c r="AB81" s="215" t="s">
        <v>130</v>
      </c>
      <c r="AC81" s="151">
        <f>+IF(AB81='Tabla Valoración controles'!$D$13,'Tabla Valoración controles'!$F$13,'Tabla Valoración controles'!$F$14)</f>
        <v>0</v>
      </c>
      <c r="AD81" s="151">
        <f t="shared" si="6"/>
        <v>0.15</v>
      </c>
      <c r="AE81" s="215" t="s">
        <v>131</v>
      </c>
      <c r="AF81" s="142">
        <f>IF(AE81=CONTROLES!$C$50,CONTROLES!$D$50,CONTROLES!$D$51)</f>
        <v>15</v>
      </c>
      <c r="AG81" s="212" t="s">
        <v>132</v>
      </c>
      <c r="AH81" s="142">
        <f>IF(AG81=CONTROLES!$C$52,CONTROLES!$D$52,CONTROLES!$D$53)</f>
        <v>15</v>
      </c>
      <c r="AI81" s="212" t="s">
        <v>133</v>
      </c>
      <c r="AJ81" s="142">
        <f>IF('Riesgos gestión'!AI81=CONTROLES!$C$54,CONTROLES!$D$54,CONTROLES!$D$55)</f>
        <v>15</v>
      </c>
      <c r="AK81" s="212"/>
      <c r="AL81" s="142" t="e" cm="1">
        <f t="array" ref="AL81">_xlfn.IFS(AK81=CONTROLES!$C$56,"15",'Riesgos gestión'!AK81=CONTROLES!$C$57,"10",AK81=CONTROLES!$C$58,"0")</f>
        <v>#N/A</v>
      </c>
      <c r="AM81" s="212" t="s">
        <v>135</v>
      </c>
      <c r="AN81" s="142">
        <f>IF(AM81=CONTROLES!$C$59,CONTROLES!$D$59,CONTROLES!$D$60)</f>
        <v>15</v>
      </c>
      <c r="AO81" s="212" t="s">
        <v>136</v>
      </c>
      <c r="AP81" s="142">
        <f>IF(AO81=CONTROLES!$C$61,CONTROLES!$D$61,CONTROLES!$D$62)</f>
        <v>15</v>
      </c>
      <c r="AQ81" s="212" t="s">
        <v>137</v>
      </c>
      <c r="AR81" s="142" t="str" cm="1">
        <f t="array" ref="AR81">_xlfn.IFS(AQ81=CONTROLES!$C$63,"10",'Riesgos gestión'!AQ81=CONTROLES!$C$64,"5",AQ81=CONTROLES!$C$65,"0")</f>
        <v>10</v>
      </c>
      <c r="AS81" s="218" t="e">
        <f t="shared" ref="AS81:AS144" si="9">AF81+AH81+AJ81+AL81+AN81+AP81+AR81</f>
        <v>#N/A</v>
      </c>
      <c r="AT81" s="219" t="str">
        <f t="shared" si="7"/>
        <v/>
      </c>
      <c r="AU81" s="175" t="str">
        <f t="shared" si="8"/>
        <v/>
      </c>
      <c r="AV81" s="306"/>
      <c r="AW81" s="306"/>
      <c r="AX81" s="306"/>
      <c r="AY81" s="306"/>
      <c r="AZ81" s="306"/>
      <c r="BA81" s="306"/>
      <c r="BB81" s="156"/>
      <c r="BC81" s="156"/>
      <c r="BD81" s="156"/>
      <c r="BE81" s="169"/>
      <c r="BF81" s="168"/>
      <c r="BG81" s="156"/>
      <c r="BH81" s="156"/>
      <c r="BI81" s="156"/>
      <c r="BJ81" s="157"/>
      <c r="BK81" s="157"/>
      <c r="BL81" s="157"/>
      <c r="BM81" s="157"/>
      <c r="BN81" s="157"/>
      <c r="BO81" s="157"/>
      <c r="BP81" s="157"/>
      <c r="BQ81" s="157"/>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386"/>
      <c r="DD81" s="391"/>
      <c r="DE81" s="391"/>
      <c r="DF81" s="391"/>
      <c r="DG81" s="391"/>
      <c r="DH81" s="391"/>
      <c r="DI81" s="391"/>
      <c r="DJ81" s="391"/>
      <c r="DK81" s="391"/>
      <c r="DL81" s="391"/>
      <c r="DM81" s="387"/>
      <c r="DN81" s="158"/>
      <c r="DO81" s="158"/>
      <c r="DP81" s="158"/>
      <c r="DQ81" s="158"/>
      <c r="DR81" s="158"/>
      <c r="DS81" s="158"/>
      <c r="DT81" s="158"/>
      <c r="DU81" s="158"/>
      <c r="DV81" s="158"/>
      <c r="DW81" s="158"/>
      <c r="DX81" s="158"/>
      <c r="DY81" s="158"/>
      <c r="DZ81" s="158"/>
    </row>
    <row r="82" spans="1:130" ht="146.44999999999999" customHeight="1" x14ac:dyDescent="0.25">
      <c r="A82" s="317">
        <v>13</v>
      </c>
      <c r="B82" s="310" t="s">
        <v>228</v>
      </c>
      <c r="C82" s="310" t="str">
        <f>VLOOKUP(B82,FORMULAS!$A$30:$C$52,2,0)</f>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
      <c r="D82" s="310" t="str">
        <f>VLOOKUP(B82,FORMULAS!$A$30:$C$52,3,0)</f>
        <v>Director de Gestión Corporativa</v>
      </c>
      <c r="E82" s="327" t="s">
        <v>192</v>
      </c>
      <c r="F82" s="328" t="s">
        <v>626</v>
      </c>
      <c r="G82" s="328" t="s">
        <v>627</v>
      </c>
      <c r="H82" s="336" t="s">
        <v>625</v>
      </c>
      <c r="I82" s="317">
        <v>600</v>
      </c>
      <c r="J82" s="313" t="str">
        <f>VLOOKUP(K82,'Tabla probabilidad'!$D$3:$E$8,2,0)</f>
        <v>Alta</v>
      </c>
      <c r="K82" s="316">
        <v>0.8</v>
      </c>
      <c r="L82" s="314" t="s">
        <v>185</v>
      </c>
      <c r="M82" s="305" t="str">
        <f>VLOOKUP(L82,'Tabla Impacto'!$D$3:$F$8,3,0)</f>
        <v>Moderado</v>
      </c>
      <c r="N82" s="305">
        <f>VLOOKUP(L82,'Tabla Impacto'!$D$3:$F$8,2,0)</f>
        <v>0.6</v>
      </c>
      <c r="O82" s="329" t="str">
        <f>CONCATENATE(M82,J82)</f>
        <v>ModeradoAlta</v>
      </c>
      <c r="P82" s="307" t="str">
        <f>VLOOKUP(O82,FORMULAS!$K$17:$L$42,2,0)</f>
        <v>Alto</v>
      </c>
      <c r="Q82" s="153">
        <v>1</v>
      </c>
      <c r="R82" s="163" t="s">
        <v>562</v>
      </c>
      <c r="S82" s="141" t="s">
        <v>126</v>
      </c>
      <c r="T82" s="215" t="s">
        <v>126</v>
      </c>
      <c r="U82" s="151">
        <f>+IF(T82='Tabla Valoración controles'!$D$4,'Tabla Valoración controles'!$F$4,IF(T82='Tabla Valoración controles'!$D$5,'Tabla Valoración controles'!$F$5,IF(T82=FORMULAS!$A$10,0,'Tabla Valoración controles'!$F$6)))</f>
        <v>0.25</v>
      </c>
      <c r="V82" s="215" t="s">
        <v>127</v>
      </c>
      <c r="W82" s="151">
        <f>+IF(V82='Tabla Valoración controles'!$D$7,'Tabla Valoración controles'!$F$7,IF(V82=FORMULAS!$A$10,0,'Tabla Valoración controles'!$F$8))</f>
        <v>0.15</v>
      </c>
      <c r="X82" s="213" t="s">
        <v>128</v>
      </c>
      <c r="Y82" s="151">
        <f>+IF(X82='Tabla Valoración controles'!$D$9,'Tabla Valoración controles'!$F$9,'Tabla Valoración controles'!$F$10)</f>
        <v>0</v>
      </c>
      <c r="Z82" s="215" t="s">
        <v>129</v>
      </c>
      <c r="AA82" s="151">
        <f>+IF(Z82='Tabla Valoración controles'!$D$11,'Tabla Valoración controles'!$F$11,'Tabla Valoración controles'!$F$12)</f>
        <v>0</v>
      </c>
      <c r="AB82" s="215" t="s">
        <v>130</v>
      </c>
      <c r="AC82" s="151">
        <f>+IF(AB82='Tabla Valoración controles'!$D$13,'Tabla Valoración controles'!$F$13,'Tabla Valoración controles'!$F$14)</f>
        <v>0</v>
      </c>
      <c r="AD82" s="151">
        <f t="shared" si="6"/>
        <v>0.4</v>
      </c>
      <c r="AE82" s="215" t="s">
        <v>131</v>
      </c>
      <c r="AF82" s="142">
        <f>IF(AE82=CONTROLES!$C$50,CONTROLES!$D$50,CONTROLES!$D$51)</f>
        <v>15</v>
      </c>
      <c r="AG82" s="212" t="s">
        <v>132</v>
      </c>
      <c r="AH82" s="142">
        <f>IF(AG82=CONTROLES!$C$52,CONTROLES!$D$52,CONTROLES!$D$53)</f>
        <v>15</v>
      </c>
      <c r="AI82" s="212" t="s">
        <v>133</v>
      </c>
      <c r="AJ82" s="142">
        <f>IF('Riesgos gestión'!AI82=CONTROLES!$C$54,CONTROLES!$D$54,CONTROLES!$D$55)</f>
        <v>15</v>
      </c>
      <c r="AK82" s="212" t="s">
        <v>134</v>
      </c>
      <c r="AL82" s="142" t="str" cm="1">
        <f t="array" ref="AL82">_xlfn.IFS(AK82=CONTROLES!$C$56,"15",'Riesgos gestión'!AK82=CONTROLES!$C$57,"10",AK82=CONTROLES!$C$58,"0")</f>
        <v>15</v>
      </c>
      <c r="AM82" s="212" t="s">
        <v>135</v>
      </c>
      <c r="AN82" s="142">
        <f>IF(AM82=CONTROLES!$C$59,CONTROLES!$D$59,CONTROLES!$D$60)</f>
        <v>15</v>
      </c>
      <c r="AO82" s="212" t="s">
        <v>136</v>
      </c>
      <c r="AP82" s="142">
        <f>IF(AO82=CONTROLES!$C$61,CONTROLES!$D$61,CONTROLES!$D$62)</f>
        <v>15</v>
      </c>
      <c r="AQ82" s="212" t="s">
        <v>137</v>
      </c>
      <c r="AR82" s="142" t="str" cm="1">
        <f t="array" ref="AR82">_xlfn.IFS(AQ82=CONTROLES!$C$63,"10",'Riesgos gestión'!AQ82=CONTROLES!$C$64,"5",AQ82=CONTROLES!$C$65,"0")</f>
        <v>10</v>
      </c>
      <c r="AS82" s="218">
        <f t="shared" si="9"/>
        <v>100</v>
      </c>
      <c r="AT82" s="219" t="str">
        <f t="shared" si="7"/>
        <v>Fuerte</v>
      </c>
      <c r="AU82" s="315" t="e">
        <f>+#REF!</f>
        <v>#REF!</v>
      </c>
      <c r="AV82" s="315" t="s">
        <v>229</v>
      </c>
      <c r="AW82" s="315" t="s">
        <v>189</v>
      </c>
      <c r="AX82" s="315" t="e">
        <f>+IF(S82=[3]FORMULAS!B99,'[3]208-PLA-Ft-78 Mapa Gestión'!AG105,'[3]208-PLA-Ft-78 Mapa Gestión'!O100:O105)</f>
        <v>#VALUE!</v>
      </c>
      <c r="AY82" s="316" t="str">
        <f>CONCATENATE(AW82,AV82)</f>
        <v>ModeradoAlta</v>
      </c>
      <c r="AZ82" s="317" t="str">
        <f>VLOOKUP(AY82,[3]FORMULAS!$K$17:$L$42,2,0)</f>
        <v>Alto</v>
      </c>
      <c r="BA82" s="316" t="s">
        <v>138</v>
      </c>
      <c r="BB82" s="156" t="s">
        <v>230</v>
      </c>
      <c r="BC82" s="156" t="s">
        <v>231</v>
      </c>
      <c r="BD82" s="167" t="s">
        <v>187</v>
      </c>
      <c r="BE82" s="168">
        <v>45293</v>
      </c>
      <c r="BF82" s="168">
        <v>45657</v>
      </c>
      <c r="BG82" s="156" t="s">
        <v>232</v>
      </c>
      <c r="BH82" s="156" t="s">
        <v>233</v>
      </c>
      <c r="BI82" s="156" t="s">
        <v>539</v>
      </c>
      <c r="BJ82" s="157"/>
      <c r="BK82" s="157"/>
      <c r="BL82" s="157"/>
      <c r="BM82" s="157"/>
      <c r="BN82" s="157"/>
      <c r="BO82" s="157"/>
      <c r="BP82" s="157"/>
      <c r="BQ82" s="157"/>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386"/>
      <c r="DD82" s="395" t="s">
        <v>692</v>
      </c>
      <c r="DE82" s="395" t="s">
        <v>723</v>
      </c>
      <c r="DF82" s="395" t="s">
        <v>724</v>
      </c>
      <c r="DG82" s="395" t="s">
        <v>725</v>
      </c>
      <c r="DH82" s="395" t="s">
        <v>726</v>
      </c>
      <c r="DI82" s="395" t="s">
        <v>726</v>
      </c>
      <c r="DJ82" s="395" t="s">
        <v>697</v>
      </c>
      <c r="DK82" s="395" t="s">
        <v>726</v>
      </c>
      <c r="DL82" s="395" t="s">
        <v>726</v>
      </c>
      <c r="DM82" s="402">
        <v>45667</v>
      </c>
      <c r="DN82" s="403" t="s">
        <v>759</v>
      </c>
      <c r="DO82" s="390" t="s">
        <v>760</v>
      </c>
      <c r="DP82" s="403" t="s">
        <v>761</v>
      </c>
      <c r="DQ82" s="390" t="s">
        <v>762</v>
      </c>
      <c r="DR82" s="403" t="s">
        <v>538</v>
      </c>
      <c r="DS82" s="403" t="s">
        <v>761</v>
      </c>
      <c r="DT82" s="403" t="s">
        <v>757</v>
      </c>
      <c r="DU82" s="158"/>
      <c r="DV82" s="158"/>
      <c r="DW82" s="158"/>
      <c r="DX82" s="158"/>
      <c r="DY82" s="158"/>
      <c r="DZ82" s="158"/>
    </row>
    <row r="83" spans="1:130" ht="17.25" hidden="1" customHeight="1" x14ac:dyDescent="0.25">
      <c r="A83" s="309"/>
      <c r="B83" s="306"/>
      <c r="C83" s="306"/>
      <c r="D83" s="306"/>
      <c r="E83" s="306"/>
      <c r="F83" s="306"/>
      <c r="G83" s="306"/>
      <c r="H83" s="337"/>
      <c r="I83" s="306"/>
      <c r="J83" s="306"/>
      <c r="K83" s="306"/>
      <c r="L83" s="306"/>
      <c r="M83" s="306"/>
      <c r="N83" s="306"/>
      <c r="O83" s="306"/>
      <c r="P83" s="306"/>
      <c r="Q83" s="153"/>
      <c r="R83" s="179"/>
      <c r="S83" s="141" t="s">
        <v>145</v>
      </c>
      <c r="T83" s="213" t="s">
        <v>145</v>
      </c>
      <c r="U83" s="151">
        <f>+IF(T83='Tabla Valoración controles'!$D$4,'Tabla Valoración controles'!$F$4,IF(T83='Tabla Valoración controles'!$D$5,'Tabla Valoración controles'!$F$5,IF(T83=FORMULAS!$A$10,0,'Tabla Valoración controles'!$F$6)))</f>
        <v>0</v>
      </c>
      <c r="V83" s="215" t="s">
        <v>127</v>
      </c>
      <c r="W83" s="151">
        <f>+IF(V83='Tabla Valoración controles'!$D$7,'Tabla Valoración controles'!$F$7,IF(V83=FORMULAS!$A$10,0,'Tabla Valoración controles'!$F$8))</f>
        <v>0.15</v>
      </c>
      <c r="X83" s="213"/>
      <c r="Y83" s="151">
        <f>+IF(X83='Tabla Valoración controles'!$D$9,'Tabla Valoración controles'!$F$9,'Tabla Valoración controles'!$F$10)</f>
        <v>0</v>
      </c>
      <c r="Z83" s="215" t="s">
        <v>129</v>
      </c>
      <c r="AA83" s="151">
        <f>+IF(Z83='Tabla Valoración controles'!$D$11,'Tabla Valoración controles'!$F$11,'Tabla Valoración controles'!$F$12)</f>
        <v>0</v>
      </c>
      <c r="AB83" s="215" t="s">
        <v>130</v>
      </c>
      <c r="AC83" s="151">
        <f>+IF(AB83='Tabla Valoración controles'!$D$13,'Tabla Valoración controles'!$F$13,'Tabla Valoración controles'!$F$14)</f>
        <v>0</v>
      </c>
      <c r="AD83" s="151">
        <f t="shared" si="6"/>
        <v>0.15</v>
      </c>
      <c r="AE83" s="215" t="s">
        <v>131</v>
      </c>
      <c r="AF83" s="142">
        <f>IF(AE83=CONTROLES!$C$50,CONTROLES!$D$50,CONTROLES!$D$51)</f>
        <v>15</v>
      </c>
      <c r="AG83" s="212" t="s">
        <v>132</v>
      </c>
      <c r="AH83" s="142">
        <f>IF(AG83=CONTROLES!$C$52,CONTROLES!$D$52,CONTROLES!$D$53)</f>
        <v>15</v>
      </c>
      <c r="AI83" s="212" t="s">
        <v>133</v>
      </c>
      <c r="AJ83" s="142">
        <f>IF('Riesgos gestión'!AI83=CONTROLES!$C$54,CONTROLES!$D$54,CONTROLES!$D$55)</f>
        <v>15</v>
      </c>
      <c r="AK83" s="214"/>
      <c r="AL83" s="142" t="e" cm="1">
        <f t="array" ref="AL83">_xlfn.IFS(AK83=CONTROLES!$C$56,"15",'Riesgos gestión'!AK83=CONTROLES!$C$57,"10",AK83=CONTROLES!$C$58,"0")</f>
        <v>#N/A</v>
      </c>
      <c r="AM83" s="212" t="s">
        <v>135</v>
      </c>
      <c r="AN83" s="142">
        <f>IF(AM83=CONTROLES!$C$59,CONTROLES!$D$59,CONTROLES!$D$60)</f>
        <v>15</v>
      </c>
      <c r="AO83" s="212" t="s">
        <v>136</v>
      </c>
      <c r="AP83" s="142">
        <f>IF(AO83=CONTROLES!$C$61,CONTROLES!$D$61,CONTROLES!$D$62)</f>
        <v>15</v>
      </c>
      <c r="AQ83" s="212" t="s">
        <v>137</v>
      </c>
      <c r="AR83" s="142" t="str" cm="1">
        <f t="array" ref="AR83">_xlfn.IFS(AQ83=CONTROLES!$C$63,"10",'Riesgos gestión'!AQ83=CONTROLES!$C$64,"5",AQ83=CONTROLES!$C$65,"0")</f>
        <v>10</v>
      </c>
      <c r="AS83" s="218" t="e">
        <f t="shared" si="9"/>
        <v>#N/A</v>
      </c>
      <c r="AT83" s="219" t="str">
        <f t="shared" si="7"/>
        <v/>
      </c>
      <c r="AU83" s="306"/>
      <c r="AV83" s="306"/>
      <c r="AW83" s="306"/>
      <c r="AX83" s="306"/>
      <c r="AY83" s="306"/>
      <c r="AZ83" s="306"/>
      <c r="BA83" s="306"/>
      <c r="BB83" s="156"/>
      <c r="BC83" s="156"/>
      <c r="BD83" s="167"/>
      <c r="BE83" s="168"/>
      <c r="BF83" s="168"/>
      <c r="BG83" s="156"/>
      <c r="BH83" s="156"/>
      <c r="BI83" s="156"/>
      <c r="BJ83" s="157"/>
      <c r="BK83" s="157"/>
      <c r="BL83" s="157"/>
      <c r="BM83" s="157"/>
      <c r="BN83" s="157"/>
      <c r="BO83" s="157"/>
      <c r="BP83" s="157"/>
      <c r="BQ83" s="157"/>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386"/>
      <c r="DD83" s="391"/>
      <c r="DE83" s="391"/>
      <c r="DF83" s="391"/>
      <c r="DG83" s="391"/>
      <c r="DH83" s="391"/>
      <c r="DI83" s="391"/>
      <c r="DJ83" s="391"/>
      <c r="DK83" s="391"/>
      <c r="DL83" s="391"/>
      <c r="DM83" s="387"/>
      <c r="DN83" s="158"/>
      <c r="DO83" s="158"/>
      <c r="DP83" s="158"/>
      <c r="DQ83" s="158"/>
      <c r="DR83" s="158"/>
      <c r="DS83" s="158"/>
      <c r="DT83" s="158"/>
      <c r="DU83" s="158"/>
      <c r="DV83" s="158"/>
      <c r="DW83" s="158"/>
      <c r="DX83" s="158"/>
      <c r="DY83" s="158"/>
      <c r="DZ83" s="158"/>
    </row>
    <row r="84" spans="1:130" ht="17.25" hidden="1" customHeight="1" x14ac:dyDescent="0.25">
      <c r="A84" s="309"/>
      <c r="B84" s="306"/>
      <c r="C84" s="306"/>
      <c r="D84" s="306"/>
      <c r="E84" s="306"/>
      <c r="F84" s="306"/>
      <c r="G84" s="306"/>
      <c r="H84" s="337"/>
      <c r="I84" s="306"/>
      <c r="J84" s="306"/>
      <c r="K84" s="306"/>
      <c r="L84" s="306"/>
      <c r="M84" s="306"/>
      <c r="N84" s="306"/>
      <c r="O84" s="306"/>
      <c r="P84" s="306"/>
      <c r="Q84" s="153"/>
      <c r="R84" s="179"/>
      <c r="S84" s="141" t="s">
        <v>145</v>
      </c>
      <c r="T84" s="213" t="s">
        <v>145</v>
      </c>
      <c r="U84" s="151">
        <f>+IF(T84='Tabla Valoración controles'!$D$4,'Tabla Valoración controles'!$F$4,IF(T84='Tabla Valoración controles'!$D$5,'Tabla Valoración controles'!$F$5,IF(T84=FORMULAS!$A$10,0,'Tabla Valoración controles'!$F$6)))</f>
        <v>0</v>
      </c>
      <c r="V84" s="215" t="s">
        <v>127</v>
      </c>
      <c r="W84" s="151">
        <f>+IF(V84='Tabla Valoración controles'!$D$7,'Tabla Valoración controles'!$F$7,IF(V84=FORMULAS!$A$10,0,'Tabla Valoración controles'!$F$8))</f>
        <v>0.15</v>
      </c>
      <c r="X84" s="213"/>
      <c r="Y84" s="151">
        <f>+IF(X84='Tabla Valoración controles'!$D$9,'Tabla Valoración controles'!$F$9,'Tabla Valoración controles'!$F$10)</f>
        <v>0</v>
      </c>
      <c r="Z84" s="215" t="s">
        <v>129</v>
      </c>
      <c r="AA84" s="151">
        <f>+IF(Z84='Tabla Valoración controles'!$D$11,'Tabla Valoración controles'!$F$11,'Tabla Valoración controles'!$F$12)</f>
        <v>0</v>
      </c>
      <c r="AB84" s="215" t="s">
        <v>130</v>
      </c>
      <c r="AC84" s="151">
        <f>+IF(AB84='Tabla Valoración controles'!$D$13,'Tabla Valoración controles'!$F$13,'Tabla Valoración controles'!$F$14)</f>
        <v>0</v>
      </c>
      <c r="AD84" s="151">
        <f t="shared" si="6"/>
        <v>0.15</v>
      </c>
      <c r="AE84" s="215" t="s">
        <v>131</v>
      </c>
      <c r="AF84" s="142">
        <f>IF(AE84=CONTROLES!$C$50,CONTROLES!$D$50,CONTROLES!$D$51)</f>
        <v>15</v>
      </c>
      <c r="AG84" s="212" t="s">
        <v>132</v>
      </c>
      <c r="AH84" s="142">
        <f>IF(AG84=CONTROLES!$C$52,CONTROLES!$D$52,CONTROLES!$D$53)</f>
        <v>15</v>
      </c>
      <c r="AI84" s="212" t="s">
        <v>133</v>
      </c>
      <c r="AJ84" s="142">
        <f>IF('Riesgos gestión'!AI84=CONTROLES!$C$54,CONTROLES!$D$54,CONTROLES!$D$55)</f>
        <v>15</v>
      </c>
      <c r="AK84" s="214"/>
      <c r="AL84" s="142" t="e" cm="1">
        <f t="array" ref="AL84">_xlfn.IFS(AK84=CONTROLES!$C$56,"15",'Riesgos gestión'!AK84=CONTROLES!$C$57,"10",AK84=CONTROLES!$C$58,"0")</f>
        <v>#N/A</v>
      </c>
      <c r="AM84" s="212" t="s">
        <v>135</v>
      </c>
      <c r="AN84" s="142">
        <f>IF(AM84=CONTROLES!$C$59,CONTROLES!$D$59,CONTROLES!$D$60)</f>
        <v>15</v>
      </c>
      <c r="AO84" s="212" t="s">
        <v>136</v>
      </c>
      <c r="AP84" s="142">
        <f>IF(AO84=CONTROLES!$C$61,CONTROLES!$D$61,CONTROLES!$D$62)</f>
        <v>15</v>
      </c>
      <c r="AQ84" s="212" t="s">
        <v>137</v>
      </c>
      <c r="AR84" s="142" t="str" cm="1">
        <f t="array" ref="AR84">_xlfn.IFS(AQ84=CONTROLES!$C$63,"10",'Riesgos gestión'!AQ84=CONTROLES!$C$64,"5",AQ84=CONTROLES!$C$65,"0")</f>
        <v>10</v>
      </c>
      <c r="AS84" s="218" t="e">
        <f t="shared" si="9"/>
        <v>#N/A</v>
      </c>
      <c r="AT84" s="219" t="str">
        <f t="shared" si="7"/>
        <v/>
      </c>
      <c r="AU84" s="306"/>
      <c r="AV84" s="306"/>
      <c r="AW84" s="306"/>
      <c r="AX84" s="306"/>
      <c r="AY84" s="306"/>
      <c r="AZ84" s="306"/>
      <c r="BA84" s="306"/>
      <c r="BB84" s="156"/>
      <c r="BC84" s="156"/>
      <c r="BD84" s="167"/>
      <c r="BE84" s="168"/>
      <c r="BF84" s="168"/>
      <c r="BG84" s="156"/>
      <c r="BH84" s="156"/>
      <c r="BI84" s="156"/>
      <c r="BJ84" s="157"/>
      <c r="BK84" s="157"/>
      <c r="BL84" s="157"/>
      <c r="BM84" s="157"/>
      <c r="BN84" s="157"/>
      <c r="BO84" s="157"/>
      <c r="BP84" s="157"/>
      <c r="BQ84" s="157"/>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386"/>
      <c r="DD84" s="391"/>
      <c r="DE84" s="391"/>
      <c r="DF84" s="391"/>
      <c r="DG84" s="391"/>
      <c r="DH84" s="391"/>
      <c r="DI84" s="391"/>
      <c r="DJ84" s="391"/>
      <c r="DK84" s="391"/>
      <c r="DL84" s="391"/>
      <c r="DM84" s="387"/>
      <c r="DN84" s="158"/>
      <c r="DO84" s="158"/>
      <c r="DP84" s="158"/>
      <c r="DQ84" s="158"/>
      <c r="DR84" s="158"/>
      <c r="DS84" s="158"/>
      <c r="DT84" s="158"/>
      <c r="DU84" s="158"/>
      <c r="DV84" s="158"/>
      <c r="DW84" s="158"/>
      <c r="DX84" s="158"/>
      <c r="DY84" s="158"/>
      <c r="DZ84" s="158"/>
    </row>
    <row r="85" spans="1:130" ht="17.25" hidden="1" customHeight="1" x14ac:dyDescent="0.25">
      <c r="A85" s="309"/>
      <c r="B85" s="306"/>
      <c r="C85" s="306"/>
      <c r="D85" s="306"/>
      <c r="E85" s="306"/>
      <c r="F85" s="306"/>
      <c r="G85" s="306"/>
      <c r="H85" s="337"/>
      <c r="I85" s="306"/>
      <c r="J85" s="306"/>
      <c r="K85" s="306"/>
      <c r="L85" s="306"/>
      <c r="M85" s="306"/>
      <c r="N85" s="306"/>
      <c r="O85" s="306"/>
      <c r="P85" s="306"/>
      <c r="Q85" s="153"/>
      <c r="R85" s="179"/>
      <c r="S85" s="141" t="s">
        <v>145</v>
      </c>
      <c r="T85" s="213" t="s">
        <v>145</v>
      </c>
      <c r="U85" s="151">
        <f>+IF(T85='Tabla Valoración controles'!$D$4,'Tabla Valoración controles'!$F$4,IF(T85='Tabla Valoración controles'!$D$5,'Tabla Valoración controles'!$F$5,IF(T85=FORMULAS!$A$10,0,'Tabla Valoración controles'!$F$6)))</f>
        <v>0</v>
      </c>
      <c r="V85" s="215" t="s">
        <v>127</v>
      </c>
      <c r="W85" s="151">
        <f>+IF(V85='Tabla Valoración controles'!$D$7,'Tabla Valoración controles'!$F$7,IF(V85=FORMULAS!$A$10,0,'Tabla Valoración controles'!$F$8))</f>
        <v>0.15</v>
      </c>
      <c r="X85" s="213"/>
      <c r="Y85" s="151">
        <f>+IF(X85='Tabla Valoración controles'!$D$9,'Tabla Valoración controles'!$F$9,'Tabla Valoración controles'!$F$10)</f>
        <v>0</v>
      </c>
      <c r="Z85" s="215" t="s">
        <v>129</v>
      </c>
      <c r="AA85" s="151">
        <f>+IF(Z85='Tabla Valoración controles'!$D$11,'Tabla Valoración controles'!$F$11,'Tabla Valoración controles'!$F$12)</f>
        <v>0</v>
      </c>
      <c r="AB85" s="215" t="s">
        <v>130</v>
      </c>
      <c r="AC85" s="151">
        <f>+IF(AB85='Tabla Valoración controles'!$D$13,'Tabla Valoración controles'!$F$13,'Tabla Valoración controles'!$F$14)</f>
        <v>0</v>
      </c>
      <c r="AD85" s="151">
        <f t="shared" si="6"/>
        <v>0.15</v>
      </c>
      <c r="AE85" s="215" t="s">
        <v>131</v>
      </c>
      <c r="AF85" s="142">
        <f>IF(AE85=CONTROLES!$C$50,CONTROLES!$D$50,CONTROLES!$D$51)</f>
        <v>15</v>
      </c>
      <c r="AG85" s="212" t="s">
        <v>132</v>
      </c>
      <c r="AH85" s="142">
        <f>IF(AG85=CONTROLES!$C$52,CONTROLES!$D$52,CONTROLES!$D$53)</f>
        <v>15</v>
      </c>
      <c r="AI85" s="212" t="s">
        <v>133</v>
      </c>
      <c r="AJ85" s="142">
        <f>IF('Riesgos gestión'!AI85=CONTROLES!$C$54,CONTROLES!$D$54,CONTROLES!$D$55)</f>
        <v>15</v>
      </c>
      <c r="AK85" s="214"/>
      <c r="AL85" s="142" t="e" cm="1">
        <f t="array" ref="AL85">_xlfn.IFS(AK85=CONTROLES!$C$56,"15",'Riesgos gestión'!AK85=CONTROLES!$C$57,"10",AK85=CONTROLES!$C$58,"0")</f>
        <v>#N/A</v>
      </c>
      <c r="AM85" s="212" t="s">
        <v>135</v>
      </c>
      <c r="AN85" s="142">
        <f>IF(AM85=CONTROLES!$C$59,CONTROLES!$D$59,CONTROLES!$D$60)</f>
        <v>15</v>
      </c>
      <c r="AO85" s="212" t="s">
        <v>136</v>
      </c>
      <c r="AP85" s="142">
        <f>IF(AO85=CONTROLES!$C$61,CONTROLES!$D$61,CONTROLES!$D$62)</f>
        <v>15</v>
      </c>
      <c r="AQ85" s="212" t="s">
        <v>137</v>
      </c>
      <c r="AR85" s="142" t="str" cm="1">
        <f t="array" ref="AR85">_xlfn.IFS(AQ85=CONTROLES!$C$63,"10",'Riesgos gestión'!AQ85=CONTROLES!$C$64,"5",AQ85=CONTROLES!$C$65,"0")</f>
        <v>10</v>
      </c>
      <c r="AS85" s="218" t="e">
        <f t="shared" si="9"/>
        <v>#N/A</v>
      </c>
      <c r="AT85" s="219" t="str">
        <f t="shared" si="7"/>
        <v/>
      </c>
      <c r="AU85" s="306"/>
      <c r="AV85" s="306"/>
      <c r="AW85" s="306"/>
      <c r="AX85" s="306"/>
      <c r="AY85" s="306"/>
      <c r="AZ85" s="306"/>
      <c r="BA85" s="306"/>
      <c r="BB85" s="156"/>
      <c r="BC85" s="156"/>
      <c r="BD85" s="167"/>
      <c r="BE85" s="168"/>
      <c r="BF85" s="168"/>
      <c r="BG85" s="156"/>
      <c r="BH85" s="156"/>
      <c r="BI85" s="156"/>
      <c r="BJ85" s="157"/>
      <c r="BK85" s="157"/>
      <c r="BL85" s="157"/>
      <c r="BM85" s="157"/>
      <c r="BN85" s="157"/>
      <c r="BO85" s="157"/>
      <c r="BP85" s="157"/>
      <c r="BQ85" s="157"/>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386"/>
      <c r="DD85" s="391"/>
      <c r="DE85" s="391"/>
      <c r="DF85" s="391"/>
      <c r="DG85" s="391"/>
      <c r="DH85" s="391"/>
      <c r="DI85" s="391"/>
      <c r="DJ85" s="391"/>
      <c r="DK85" s="391"/>
      <c r="DL85" s="391"/>
      <c r="DM85" s="387"/>
      <c r="DN85" s="158"/>
      <c r="DO85" s="158"/>
      <c r="DP85" s="158"/>
      <c r="DQ85" s="158"/>
      <c r="DR85" s="158"/>
      <c r="DS85" s="158"/>
      <c r="DT85" s="158"/>
      <c r="DU85" s="158"/>
      <c r="DV85" s="158"/>
      <c r="DW85" s="158"/>
      <c r="DX85" s="158"/>
      <c r="DY85" s="158"/>
      <c r="DZ85" s="158"/>
    </row>
    <row r="86" spans="1:130" ht="17.25" hidden="1" customHeight="1" x14ac:dyDescent="0.25">
      <c r="A86" s="309"/>
      <c r="B86" s="306"/>
      <c r="C86" s="306"/>
      <c r="D86" s="306"/>
      <c r="E86" s="306"/>
      <c r="F86" s="306"/>
      <c r="G86" s="306"/>
      <c r="H86" s="337"/>
      <c r="I86" s="306"/>
      <c r="J86" s="306"/>
      <c r="K86" s="306"/>
      <c r="L86" s="306"/>
      <c r="M86" s="306"/>
      <c r="N86" s="306"/>
      <c r="O86" s="306"/>
      <c r="P86" s="306"/>
      <c r="Q86" s="153"/>
      <c r="R86" s="179"/>
      <c r="S86" s="141" t="s">
        <v>145</v>
      </c>
      <c r="T86" s="213" t="s">
        <v>145</v>
      </c>
      <c r="U86" s="151">
        <f>+IF(T86='Tabla Valoración controles'!$D$4,'Tabla Valoración controles'!$F$4,IF(T86='Tabla Valoración controles'!$D$5,'Tabla Valoración controles'!$F$5,IF(T86=FORMULAS!$A$10,0,'Tabla Valoración controles'!$F$6)))</f>
        <v>0</v>
      </c>
      <c r="V86" s="215" t="s">
        <v>127</v>
      </c>
      <c r="W86" s="151">
        <f>+IF(V86='Tabla Valoración controles'!$D$7,'Tabla Valoración controles'!$F$7,IF(V86=FORMULAS!$A$10,0,'Tabla Valoración controles'!$F$8))</f>
        <v>0.15</v>
      </c>
      <c r="X86" s="213"/>
      <c r="Y86" s="151">
        <f>+IF(X86='Tabla Valoración controles'!$D$9,'Tabla Valoración controles'!$F$9,'Tabla Valoración controles'!$F$10)</f>
        <v>0</v>
      </c>
      <c r="Z86" s="215" t="s">
        <v>129</v>
      </c>
      <c r="AA86" s="151">
        <f>+IF(Z86='Tabla Valoración controles'!$D$11,'Tabla Valoración controles'!$F$11,'Tabla Valoración controles'!$F$12)</f>
        <v>0</v>
      </c>
      <c r="AB86" s="215" t="s">
        <v>130</v>
      </c>
      <c r="AC86" s="151">
        <f>+IF(AB86='Tabla Valoración controles'!$D$13,'Tabla Valoración controles'!$F$13,'Tabla Valoración controles'!$F$14)</f>
        <v>0</v>
      </c>
      <c r="AD86" s="151">
        <f t="shared" si="6"/>
        <v>0.15</v>
      </c>
      <c r="AE86" s="215" t="s">
        <v>131</v>
      </c>
      <c r="AF86" s="142">
        <f>IF(AE86=CONTROLES!$C$50,CONTROLES!$D$50,CONTROLES!$D$51)</f>
        <v>15</v>
      </c>
      <c r="AG86" s="212" t="s">
        <v>132</v>
      </c>
      <c r="AH86" s="142">
        <f>IF(AG86=CONTROLES!$C$52,CONTROLES!$D$52,CONTROLES!$D$53)</f>
        <v>15</v>
      </c>
      <c r="AI86" s="212" t="s">
        <v>133</v>
      </c>
      <c r="AJ86" s="142">
        <f>IF('Riesgos gestión'!AI86=CONTROLES!$C$54,CONTROLES!$D$54,CONTROLES!$D$55)</f>
        <v>15</v>
      </c>
      <c r="AK86" s="214"/>
      <c r="AL86" s="142" t="e" cm="1">
        <f t="array" ref="AL86">_xlfn.IFS(AK86=CONTROLES!$C$56,"15",'Riesgos gestión'!AK86=CONTROLES!$C$57,"10",AK86=CONTROLES!$C$58,"0")</f>
        <v>#N/A</v>
      </c>
      <c r="AM86" s="212" t="s">
        <v>135</v>
      </c>
      <c r="AN86" s="142">
        <f>IF(AM86=CONTROLES!$C$59,CONTROLES!$D$59,CONTROLES!$D$60)</f>
        <v>15</v>
      </c>
      <c r="AO86" s="212" t="s">
        <v>136</v>
      </c>
      <c r="AP86" s="142">
        <f>IF(AO86=CONTROLES!$C$61,CONTROLES!$D$61,CONTROLES!$D$62)</f>
        <v>15</v>
      </c>
      <c r="AQ86" s="212" t="s">
        <v>137</v>
      </c>
      <c r="AR86" s="142" t="str" cm="1">
        <f t="array" ref="AR86">_xlfn.IFS(AQ86=CONTROLES!$C$63,"10",'Riesgos gestión'!AQ86=CONTROLES!$C$64,"5",AQ86=CONTROLES!$C$65,"0")</f>
        <v>10</v>
      </c>
      <c r="AS86" s="218" t="e">
        <f t="shared" si="9"/>
        <v>#N/A</v>
      </c>
      <c r="AT86" s="219" t="str">
        <f t="shared" si="7"/>
        <v/>
      </c>
      <c r="AU86" s="306"/>
      <c r="AV86" s="306"/>
      <c r="AW86" s="306"/>
      <c r="AX86" s="306"/>
      <c r="AY86" s="306"/>
      <c r="AZ86" s="306"/>
      <c r="BA86" s="306"/>
      <c r="BB86" s="156"/>
      <c r="BC86" s="156"/>
      <c r="BD86" s="167"/>
      <c r="BE86" s="168"/>
      <c r="BF86" s="168"/>
      <c r="BG86" s="156"/>
      <c r="BH86" s="156"/>
      <c r="BI86" s="156"/>
      <c r="BJ86" s="157"/>
      <c r="BK86" s="157"/>
      <c r="BL86" s="157"/>
      <c r="BM86" s="157"/>
      <c r="BN86" s="157"/>
      <c r="BO86" s="157"/>
      <c r="BP86" s="157"/>
      <c r="BQ86" s="157"/>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386"/>
      <c r="DD86" s="391"/>
      <c r="DE86" s="391"/>
      <c r="DF86" s="391"/>
      <c r="DG86" s="391"/>
      <c r="DH86" s="391"/>
      <c r="DI86" s="391"/>
      <c r="DJ86" s="391"/>
      <c r="DK86" s="391"/>
      <c r="DL86" s="391"/>
      <c r="DM86" s="387"/>
      <c r="DN86" s="158"/>
      <c r="DO86" s="158"/>
      <c r="DP86" s="158"/>
      <c r="DQ86" s="158"/>
      <c r="DR86" s="158"/>
      <c r="DS86" s="158"/>
      <c r="DT86" s="158"/>
      <c r="DU86" s="158"/>
      <c r="DV86" s="158"/>
      <c r="DW86" s="158"/>
      <c r="DX86" s="158"/>
      <c r="DY86" s="158"/>
      <c r="DZ86" s="158"/>
    </row>
    <row r="87" spans="1:130" ht="17.25" hidden="1" customHeight="1" x14ac:dyDescent="0.25">
      <c r="A87" s="309"/>
      <c r="B87" s="306"/>
      <c r="C87" s="306"/>
      <c r="D87" s="306"/>
      <c r="E87" s="306"/>
      <c r="F87" s="306"/>
      <c r="G87" s="306"/>
      <c r="H87" s="338"/>
      <c r="I87" s="306"/>
      <c r="J87" s="306"/>
      <c r="K87" s="306"/>
      <c r="L87" s="306"/>
      <c r="M87" s="306"/>
      <c r="N87" s="306"/>
      <c r="O87" s="306"/>
      <c r="P87" s="306"/>
      <c r="Q87" s="153"/>
      <c r="R87" s="179"/>
      <c r="S87" s="141" t="s">
        <v>145</v>
      </c>
      <c r="T87" s="213" t="s">
        <v>145</v>
      </c>
      <c r="U87" s="151">
        <f>+IF(T87='Tabla Valoración controles'!$D$4,'Tabla Valoración controles'!$F$4,IF(T87='Tabla Valoración controles'!$D$5,'Tabla Valoración controles'!$F$5,IF(T87=FORMULAS!$A$10,0,'Tabla Valoración controles'!$F$6)))</f>
        <v>0</v>
      </c>
      <c r="V87" s="215" t="s">
        <v>127</v>
      </c>
      <c r="W87" s="151">
        <f>+IF(V87='Tabla Valoración controles'!$D$7,'Tabla Valoración controles'!$F$7,IF(V87=FORMULAS!$A$10,0,'Tabla Valoración controles'!$F$8))</f>
        <v>0.15</v>
      </c>
      <c r="X87" s="213"/>
      <c r="Y87" s="151">
        <f>+IF(X87='Tabla Valoración controles'!$D$9,'Tabla Valoración controles'!$F$9,'Tabla Valoración controles'!$F$10)</f>
        <v>0</v>
      </c>
      <c r="Z87" s="215" t="s">
        <v>129</v>
      </c>
      <c r="AA87" s="151">
        <f>+IF(Z87='Tabla Valoración controles'!$D$11,'Tabla Valoración controles'!$F$11,'Tabla Valoración controles'!$F$12)</f>
        <v>0</v>
      </c>
      <c r="AB87" s="215" t="s">
        <v>130</v>
      </c>
      <c r="AC87" s="151">
        <f>+IF(AB87='Tabla Valoración controles'!$D$13,'Tabla Valoración controles'!$F$13,'Tabla Valoración controles'!$F$14)</f>
        <v>0</v>
      </c>
      <c r="AD87" s="151">
        <f t="shared" si="6"/>
        <v>0.15</v>
      </c>
      <c r="AE87" s="215" t="s">
        <v>131</v>
      </c>
      <c r="AF87" s="142">
        <f>IF(AE87=CONTROLES!$C$50,CONTROLES!$D$50,CONTROLES!$D$51)</f>
        <v>15</v>
      </c>
      <c r="AG87" s="212" t="s">
        <v>132</v>
      </c>
      <c r="AH87" s="142">
        <f>IF(AG87=CONTROLES!$C$52,CONTROLES!$D$52,CONTROLES!$D$53)</f>
        <v>15</v>
      </c>
      <c r="AI87" s="212" t="s">
        <v>133</v>
      </c>
      <c r="AJ87" s="142">
        <f>IF('Riesgos gestión'!AI87=CONTROLES!$C$54,CONTROLES!$D$54,CONTROLES!$D$55)</f>
        <v>15</v>
      </c>
      <c r="AK87" s="214"/>
      <c r="AL87" s="142" t="e" cm="1">
        <f t="array" ref="AL87">_xlfn.IFS(AK87=CONTROLES!$C$56,"15",'Riesgos gestión'!AK87=CONTROLES!$C$57,"10",AK87=CONTROLES!$C$58,"0")</f>
        <v>#N/A</v>
      </c>
      <c r="AM87" s="212" t="s">
        <v>135</v>
      </c>
      <c r="AN87" s="142">
        <f>IF(AM87=CONTROLES!$C$59,CONTROLES!$D$59,CONTROLES!$D$60)</f>
        <v>15</v>
      </c>
      <c r="AO87" s="212" t="s">
        <v>136</v>
      </c>
      <c r="AP87" s="142">
        <f>IF(AO87=CONTROLES!$C$61,CONTROLES!$D$61,CONTROLES!$D$62)</f>
        <v>15</v>
      </c>
      <c r="AQ87" s="212" t="s">
        <v>137</v>
      </c>
      <c r="AR87" s="142" t="str" cm="1">
        <f t="array" ref="AR87">_xlfn.IFS(AQ87=CONTROLES!$C$63,"10",'Riesgos gestión'!AQ87=CONTROLES!$C$64,"5",AQ87=CONTROLES!$C$65,"0")</f>
        <v>10</v>
      </c>
      <c r="AS87" s="218" t="e">
        <f t="shared" si="9"/>
        <v>#N/A</v>
      </c>
      <c r="AT87" s="219" t="str">
        <f t="shared" si="7"/>
        <v/>
      </c>
      <c r="AU87" s="306"/>
      <c r="AV87" s="306"/>
      <c r="AW87" s="306"/>
      <c r="AX87" s="306"/>
      <c r="AY87" s="306"/>
      <c r="AZ87" s="306"/>
      <c r="BA87" s="306"/>
      <c r="BB87" s="156"/>
      <c r="BC87" s="156"/>
      <c r="BD87" s="167"/>
      <c r="BE87" s="168"/>
      <c r="BF87" s="168"/>
      <c r="BG87" s="156"/>
      <c r="BH87" s="156"/>
      <c r="BI87" s="156"/>
      <c r="BJ87" s="157"/>
      <c r="BK87" s="157"/>
      <c r="BL87" s="157"/>
      <c r="BM87" s="157"/>
      <c r="BN87" s="157"/>
      <c r="BO87" s="157"/>
      <c r="BP87" s="157"/>
      <c r="BQ87" s="157"/>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386"/>
      <c r="DD87" s="391"/>
      <c r="DE87" s="391"/>
      <c r="DF87" s="391"/>
      <c r="DG87" s="391"/>
      <c r="DH87" s="391"/>
      <c r="DI87" s="391"/>
      <c r="DJ87" s="391"/>
      <c r="DK87" s="391"/>
      <c r="DL87" s="391"/>
      <c r="DM87" s="387"/>
      <c r="DN87" s="158"/>
      <c r="DO87" s="158"/>
      <c r="DP87" s="158"/>
      <c r="DQ87" s="158"/>
      <c r="DR87" s="158"/>
      <c r="DS87" s="158"/>
      <c r="DT87" s="158"/>
      <c r="DU87" s="158"/>
      <c r="DV87" s="158"/>
      <c r="DW87" s="158"/>
      <c r="DX87" s="158"/>
      <c r="DY87" s="158"/>
      <c r="DZ87" s="158"/>
    </row>
    <row r="88" spans="1:130" ht="67.5" customHeight="1" x14ac:dyDescent="0.25">
      <c r="A88" s="325">
        <v>14</v>
      </c>
      <c r="B88" s="310" t="s">
        <v>234</v>
      </c>
      <c r="C88" s="310" t="str">
        <f>VLOOKUP(B88,FORMULAS!$A$30:$C$52,2,0)</f>
        <v>Coordinar la adquisición de los bienes y servicios necesarios en la Caja de la Vivienda Popular, según la normatividad contractual legal vigente.</v>
      </c>
      <c r="D88" s="310" t="str">
        <f>VLOOKUP(B88,FORMULAS!$A$30:$C$52,3,0)</f>
        <v xml:space="preserve">Director Jurídico </v>
      </c>
      <c r="E88" s="327" t="s">
        <v>121</v>
      </c>
      <c r="F88" s="327" t="s">
        <v>676</v>
      </c>
      <c r="G88" s="327" t="s">
        <v>560</v>
      </c>
      <c r="H88" s="302" t="s">
        <v>684</v>
      </c>
      <c r="I88" s="317">
        <v>700</v>
      </c>
      <c r="J88" s="313" t="str">
        <f>VLOOKUP(K88,'Tabla probabilidad'!$D$3:$E$8,2,0)</f>
        <v>Alta</v>
      </c>
      <c r="K88" s="316">
        <v>0.8</v>
      </c>
      <c r="L88" s="314" t="s">
        <v>185</v>
      </c>
      <c r="M88" s="305" t="str">
        <f>VLOOKUP(L88,'Tabla Impacto'!$D$3:$F$8,3,0)</f>
        <v>Moderado</v>
      </c>
      <c r="N88" s="305">
        <f>VLOOKUP(L88,'Tabla Impacto'!$D$3:$F$8,2,0)</f>
        <v>0.6</v>
      </c>
      <c r="O88" s="329" t="str">
        <f>CONCATENATE(M88,J88)</f>
        <v>ModeradoAlta</v>
      </c>
      <c r="P88" s="307" t="str">
        <f>VLOOKUP(O88,FORMULAS!$K$17:$L$42,2,0)</f>
        <v>Alto</v>
      </c>
      <c r="Q88" s="153">
        <v>1</v>
      </c>
      <c r="R88" s="179" t="s">
        <v>679</v>
      </c>
      <c r="S88" s="141" t="s">
        <v>126</v>
      </c>
      <c r="T88" s="215" t="s">
        <v>126</v>
      </c>
      <c r="U88" s="151">
        <f>+IF(T88='Tabla Valoración controles'!$D$4,'Tabla Valoración controles'!$F$4,IF(T88='Tabla Valoración controles'!$D$5,'Tabla Valoración controles'!$F$5,IF(T88=FORMULAS!$A$10,0,'Tabla Valoración controles'!$F$6)))</f>
        <v>0.25</v>
      </c>
      <c r="V88" s="215" t="s">
        <v>127</v>
      </c>
      <c r="W88" s="151">
        <f>+IF(V88='Tabla Valoración controles'!$D$7,'Tabla Valoración controles'!$F$7,IF(V88=FORMULAS!$A$10,0,'Tabla Valoración controles'!$F$8))</f>
        <v>0.15</v>
      </c>
      <c r="X88" s="213" t="s">
        <v>128</v>
      </c>
      <c r="Y88" s="151">
        <f>+IF(X88='Tabla Valoración controles'!$D$9,'Tabla Valoración controles'!$F$9,'Tabla Valoración controles'!$F$10)</f>
        <v>0</v>
      </c>
      <c r="Z88" s="215" t="s">
        <v>129</v>
      </c>
      <c r="AA88" s="151">
        <f>+IF(Z88='Tabla Valoración controles'!$D$11,'Tabla Valoración controles'!$F$11,'Tabla Valoración controles'!$F$12)</f>
        <v>0</v>
      </c>
      <c r="AB88" s="215" t="s">
        <v>130</v>
      </c>
      <c r="AC88" s="151">
        <f>+IF(AB88='Tabla Valoración controles'!$D$13,'Tabla Valoración controles'!$F$13,'Tabla Valoración controles'!$F$14)</f>
        <v>0</v>
      </c>
      <c r="AD88" s="151">
        <f t="shared" si="6"/>
        <v>0.4</v>
      </c>
      <c r="AE88" s="215" t="s">
        <v>131</v>
      </c>
      <c r="AF88" s="142">
        <f>IF(AE88=CONTROLES!$C$50,CONTROLES!$D$50,CONTROLES!$D$51)</f>
        <v>15</v>
      </c>
      <c r="AG88" s="212" t="s">
        <v>132</v>
      </c>
      <c r="AH88" s="142">
        <f>IF(AG88=CONTROLES!$C$52,CONTROLES!$D$52,CONTROLES!$D$53)</f>
        <v>15</v>
      </c>
      <c r="AI88" s="212" t="s">
        <v>133</v>
      </c>
      <c r="AJ88" s="142">
        <f>IF('Riesgos gestión'!AI88=CONTROLES!$C$54,CONTROLES!$D$54,CONTROLES!$D$55)</f>
        <v>15</v>
      </c>
      <c r="AK88" s="212" t="s">
        <v>134</v>
      </c>
      <c r="AL88" s="142" t="str" cm="1">
        <f t="array" ref="AL88">_xlfn.IFS(AK88=CONTROLES!$C$56,"15",'Riesgos gestión'!AK88=CONTROLES!$C$57,"10",AK88=CONTROLES!$C$58,"0")</f>
        <v>15</v>
      </c>
      <c r="AM88" s="212" t="s">
        <v>135</v>
      </c>
      <c r="AN88" s="142">
        <f>IF(AM88=CONTROLES!$C$59,CONTROLES!$D$59,CONTROLES!$D$60)</f>
        <v>15</v>
      </c>
      <c r="AO88" s="212" t="s">
        <v>136</v>
      </c>
      <c r="AP88" s="142">
        <f>IF(AO88=CONTROLES!$C$61,CONTROLES!$D$61,CONTROLES!$D$62)</f>
        <v>15</v>
      </c>
      <c r="AQ88" s="212" t="s">
        <v>137</v>
      </c>
      <c r="AR88" s="142" t="str" cm="1">
        <f t="array" ref="AR88">_xlfn.IFS(AQ88=CONTROLES!$C$63,"10",'Riesgos gestión'!AQ88=CONTROLES!$C$64,"5",AQ88=CONTROLES!$C$65,"0")</f>
        <v>10</v>
      </c>
      <c r="AS88" s="218">
        <f t="shared" si="9"/>
        <v>100</v>
      </c>
      <c r="AT88" s="219" t="str">
        <f t="shared" si="7"/>
        <v>Fuerte</v>
      </c>
      <c r="AU88" s="315" t="e">
        <f>+#REF!</f>
        <v>#REF!</v>
      </c>
      <c r="AV88" s="315" t="s">
        <v>172</v>
      </c>
      <c r="AW88" s="315" t="s">
        <v>189</v>
      </c>
      <c r="AX88" s="315">
        <v>0.2</v>
      </c>
      <c r="AY88" s="316" t="str">
        <f>CONCATENATE(AW88,AV88)</f>
        <v>ModeradoMedia</v>
      </c>
      <c r="AZ88" s="317" t="str">
        <f>VLOOKUP(AY88,[4]FORMULAS!$K$17:$L$42,2,0)</f>
        <v>Moderado</v>
      </c>
      <c r="BA88" s="316" t="s">
        <v>138</v>
      </c>
      <c r="BB88" s="156" t="s">
        <v>235</v>
      </c>
      <c r="BC88" s="156" t="s">
        <v>231</v>
      </c>
      <c r="BD88" s="167" t="s">
        <v>190</v>
      </c>
      <c r="BE88" s="168">
        <v>45293</v>
      </c>
      <c r="BF88" s="168">
        <v>45657</v>
      </c>
      <c r="BG88" s="156" t="s">
        <v>236</v>
      </c>
      <c r="BH88" s="156" t="s">
        <v>237</v>
      </c>
      <c r="BI88" s="156" t="s">
        <v>539</v>
      </c>
      <c r="BJ88" s="157"/>
      <c r="BK88" s="157"/>
      <c r="BL88" s="157"/>
      <c r="BM88" s="157"/>
      <c r="BN88" s="157"/>
      <c r="BO88" s="157"/>
      <c r="BP88" s="157"/>
      <c r="BQ88" s="157"/>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386"/>
      <c r="DD88" s="395" t="s">
        <v>727</v>
      </c>
      <c r="DE88" s="395" t="s">
        <v>728</v>
      </c>
      <c r="DF88" s="396" t="s">
        <v>226</v>
      </c>
      <c r="DG88" s="396" t="s">
        <v>226</v>
      </c>
      <c r="DH88" s="396" t="s">
        <v>226</v>
      </c>
      <c r="DI88" s="396" t="s">
        <v>226</v>
      </c>
      <c r="DJ88" s="396" t="s">
        <v>697</v>
      </c>
      <c r="DK88" s="396" t="s">
        <v>226</v>
      </c>
      <c r="DL88" s="396" t="s">
        <v>226</v>
      </c>
      <c r="DM88" s="402">
        <v>45667</v>
      </c>
      <c r="DN88" s="403" t="s">
        <v>764</v>
      </c>
      <c r="DO88" s="390" t="s">
        <v>763</v>
      </c>
      <c r="DP88" s="390" t="s">
        <v>763</v>
      </c>
      <c r="DQ88" s="390" t="s">
        <v>763</v>
      </c>
      <c r="DR88" s="390" t="s">
        <v>763</v>
      </c>
      <c r="DS88" s="390" t="s">
        <v>763</v>
      </c>
      <c r="DT88" s="390" t="s">
        <v>763</v>
      </c>
      <c r="DU88" s="158"/>
      <c r="DV88" s="158"/>
      <c r="DW88" s="158"/>
      <c r="DX88" s="158"/>
      <c r="DY88" s="158"/>
      <c r="DZ88" s="158"/>
    </row>
    <row r="89" spans="1:130" ht="59.25" customHeight="1" x14ac:dyDescent="0.25">
      <c r="A89" s="326"/>
      <c r="B89" s="311"/>
      <c r="C89" s="306"/>
      <c r="D89" s="306"/>
      <c r="E89" s="306"/>
      <c r="F89" s="306"/>
      <c r="G89" s="306"/>
      <c r="H89" s="303"/>
      <c r="I89" s="306"/>
      <c r="J89" s="306"/>
      <c r="K89" s="306"/>
      <c r="L89" s="306"/>
      <c r="M89" s="306"/>
      <c r="N89" s="306"/>
      <c r="O89" s="306"/>
      <c r="P89" s="306"/>
      <c r="Q89" s="153">
        <v>2</v>
      </c>
      <c r="R89" s="163" t="s">
        <v>680</v>
      </c>
      <c r="S89" s="141" t="s">
        <v>126</v>
      </c>
      <c r="T89" s="215" t="s">
        <v>126</v>
      </c>
      <c r="U89" s="151">
        <f>+IF(T89='Tabla Valoración controles'!$D$4,'Tabla Valoración controles'!$F$4,IF(T89='Tabla Valoración controles'!$D$5,'Tabla Valoración controles'!$F$5,IF(T89=FORMULAS!$A$10,0,'Tabla Valoración controles'!$F$6)))</f>
        <v>0.25</v>
      </c>
      <c r="V89" s="215" t="s">
        <v>127</v>
      </c>
      <c r="W89" s="151">
        <f>+IF(V89='Tabla Valoración controles'!$D$7,'Tabla Valoración controles'!$F$7,IF(V89=FORMULAS!$A$10,0,'Tabla Valoración controles'!$F$8))</f>
        <v>0.15</v>
      </c>
      <c r="X89" s="213"/>
      <c r="Y89" s="151">
        <f>+IF(X89='Tabla Valoración controles'!$D$9,'Tabla Valoración controles'!$F$9,'Tabla Valoración controles'!$F$10)</f>
        <v>0</v>
      </c>
      <c r="Z89" s="215" t="s">
        <v>129</v>
      </c>
      <c r="AA89" s="151">
        <f>+IF(Z89='Tabla Valoración controles'!$D$11,'Tabla Valoración controles'!$F$11,'Tabla Valoración controles'!$F$12)</f>
        <v>0</v>
      </c>
      <c r="AB89" s="215" t="s">
        <v>130</v>
      </c>
      <c r="AC89" s="151">
        <f>+IF(AB89='Tabla Valoración controles'!$D$13,'Tabla Valoración controles'!$F$13,'Tabla Valoración controles'!$F$14)</f>
        <v>0</v>
      </c>
      <c r="AD89" s="151">
        <f t="shared" si="6"/>
        <v>0.4</v>
      </c>
      <c r="AE89" s="215" t="s">
        <v>131</v>
      </c>
      <c r="AF89" s="142">
        <f>IF(AE89=CONTROLES!$C$50,CONTROLES!$D$50,CONTROLES!$D$51)</f>
        <v>15</v>
      </c>
      <c r="AG89" s="212" t="s">
        <v>132</v>
      </c>
      <c r="AH89" s="142">
        <f>IF(AG89=CONTROLES!$C$52,CONTROLES!$D$52,CONTROLES!$D$53)</f>
        <v>15</v>
      </c>
      <c r="AI89" s="212" t="s">
        <v>133</v>
      </c>
      <c r="AJ89" s="142">
        <f>IF('Riesgos gestión'!AI89=CONTROLES!$C$54,CONTROLES!$D$54,CONTROLES!$D$55)</f>
        <v>15</v>
      </c>
      <c r="AK89" s="212" t="s">
        <v>134</v>
      </c>
      <c r="AL89" s="142" t="str" cm="1">
        <f t="array" ref="AL89">_xlfn.IFS(AK89=CONTROLES!$C$56,"15",'Riesgos gestión'!AK89=CONTROLES!$C$57,"10",AK89=CONTROLES!$C$58,"0")</f>
        <v>15</v>
      </c>
      <c r="AM89" s="212" t="s">
        <v>135</v>
      </c>
      <c r="AN89" s="142">
        <f>IF(AM89=CONTROLES!$C$59,CONTROLES!$D$59,CONTROLES!$D$60)</f>
        <v>15</v>
      </c>
      <c r="AO89" s="212" t="s">
        <v>136</v>
      </c>
      <c r="AP89" s="142">
        <f>IF(AO89=CONTROLES!$C$61,CONTROLES!$D$61,CONTROLES!$D$62)</f>
        <v>15</v>
      </c>
      <c r="AQ89" s="212" t="s">
        <v>137</v>
      </c>
      <c r="AR89" s="142" t="str" cm="1">
        <f t="array" ref="AR89">_xlfn.IFS(AQ89=CONTROLES!$C$63,"10",'Riesgos gestión'!AQ89=CONTROLES!$C$64,"5",AQ89=CONTROLES!$C$65,"0")</f>
        <v>10</v>
      </c>
      <c r="AS89" s="218">
        <f t="shared" si="9"/>
        <v>100</v>
      </c>
      <c r="AT89" s="219" t="str">
        <f t="shared" si="7"/>
        <v>Fuerte</v>
      </c>
      <c r="AU89" s="306"/>
      <c r="AV89" s="306"/>
      <c r="AW89" s="306"/>
      <c r="AX89" s="306"/>
      <c r="AY89" s="306"/>
      <c r="AZ89" s="306"/>
      <c r="BA89" s="306"/>
      <c r="BB89" s="156"/>
      <c r="BC89" s="156"/>
      <c r="BD89" s="167"/>
      <c r="BE89" s="168"/>
      <c r="BF89" s="168"/>
      <c r="BG89" s="156"/>
      <c r="BH89" s="156"/>
      <c r="BI89" s="156"/>
      <c r="BJ89" s="157"/>
      <c r="BK89" s="157"/>
      <c r="BL89" s="157"/>
      <c r="BM89" s="157"/>
      <c r="BN89" s="157"/>
      <c r="BO89" s="157"/>
      <c r="BP89" s="157"/>
      <c r="BQ89" s="157"/>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389"/>
      <c r="DE89" s="389"/>
      <c r="DF89" s="389"/>
      <c r="DG89" s="389"/>
      <c r="DH89" s="389"/>
      <c r="DI89" s="389"/>
      <c r="DJ89" s="389"/>
      <c r="DK89" s="389"/>
      <c r="DL89" s="389"/>
      <c r="DM89" s="158"/>
      <c r="DN89" s="158"/>
      <c r="DO89" s="158"/>
      <c r="DP89" s="158"/>
      <c r="DQ89" s="158"/>
      <c r="DR89" s="158"/>
      <c r="DS89" s="158"/>
      <c r="DT89" s="158"/>
      <c r="DU89" s="158"/>
      <c r="DV89" s="158"/>
      <c r="DW89" s="158"/>
      <c r="DX89" s="158"/>
      <c r="DY89" s="158"/>
      <c r="DZ89" s="158"/>
    </row>
    <row r="90" spans="1:130" ht="63" customHeight="1" x14ac:dyDescent="0.25">
      <c r="A90" s="326"/>
      <c r="B90" s="311"/>
      <c r="C90" s="306"/>
      <c r="D90" s="306"/>
      <c r="E90" s="306"/>
      <c r="F90" s="306"/>
      <c r="G90" s="306"/>
      <c r="H90" s="303"/>
      <c r="I90" s="306"/>
      <c r="J90" s="306"/>
      <c r="K90" s="306"/>
      <c r="L90" s="306"/>
      <c r="M90" s="306"/>
      <c r="N90" s="306"/>
      <c r="O90" s="306"/>
      <c r="P90" s="306"/>
      <c r="Q90" s="153">
        <v>3</v>
      </c>
      <c r="R90" s="163" t="s">
        <v>681</v>
      </c>
      <c r="S90" s="141" t="s">
        <v>126</v>
      </c>
      <c r="T90" s="215" t="s">
        <v>126</v>
      </c>
      <c r="U90" s="151">
        <f>+IF(T90='Tabla Valoración controles'!$D$4,'Tabla Valoración controles'!$F$4,IF(T90='Tabla Valoración controles'!$D$5,'Tabla Valoración controles'!$F$5,IF(T90=FORMULAS!$A$10,0,'Tabla Valoración controles'!$F$6)))</f>
        <v>0.25</v>
      </c>
      <c r="V90" s="215" t="s">
        <v>127</v>
      </c>
      <c r="W90" s="151">
        <f>+IF(V90='Tabla Valoración controles'!$D$7,'Tabla Valoración controles'!$F$7,IF(V90=FORMULAS!$A$10,0,'Tabla Valoración controles'!$F$8))</f>
        <v>0.15</v>
      </c>
      <c r="X90" s="213"/>
      <c r="Y90" s="151">
        <f>+IF(X90='Tabla Valoración controles'!$D$9,'Tabla Valoración controles'!$F$9,'Tabla Valoración controles'!$F$10)</f>
        <v>0</v>
      </c>
      <c r="Z90" s="215" t="s">
        <v>129</v>
      </c>
      <c r="AA90" s="151">
        <f>+IF(Z90='Tabla Valoración controles'!$D$11,'Tabla Valoración controles'!$F$11,'Tabla Valoración controles'!$F$12)</f>
        <v>0</v>
      </c>
      <c r="AB90" s="215" t="s">
        <v>130</v>
      </c>
      <c r="AC90" s="151">
        <f>+IF(AB90='Tabla Valoración controles'!$D$13,'Tabla Valoración controles'!$F$13,'Tabla Valoración controles'!$F$14)</f>
        <v>0</v>
      </c>
      <c r="AD90" s="151">
        <f t="shared" si="6"/>
        <v>0.4</v>
      </c>
      <c r="AE90" s="215" t="s">
        <v>131</v>
      </c>
      <c r="AF90" s="142">
        <f>IF(AE90=CONTROLES!$C$50,CONTROLES!$D$50,CONTROLES!$D$51)</f>
        <v>15</v>
      </c>
      <c r="AG90" s="212" t="s">
        <v>132</v>
      </c>
      <c r="AH90" s="142">
        <f>IF(AG90=CONTROLES!$C$52,CONTROLES!$D$52,CONTROLES!$D$53)</f>
        <v>15</v>
      </c>
      <c r="AI90" s="212" t="s">
        <v>133</v>
      </c>
      <c r="AJ90" s="142">
        <f>IF('Riesgos gestión'!AI90=CONTROLES!$C$54,CONTROLES!$D$54,CONTROLES!$D$55)</f>
        <v>15</v>
      </c>
      <c r="AK90" s="212" t="s">
        <v>134</v>
      </c>
      <c r="AL90" s="142" t="str" cm="1">
        <f t="array" ref="AL90">_xlfn.IFS(AK90=CONTROLES!$C$56,"15",'Riesgos gestión'!AK90=CONTROLES!$C$57,"10",AK90=CONTROLES!$C$58,"0")</f>
        <v>15</v>
      </c>
      <c r="AM90" s="212" t="s">
        <v>135</v>
      </c>
      <c r="AN90" s="142">
        <f>IF(AM90=CONTROLES!$C$59,CONTROLES!$D$59,CONTROLES!$D$60)</f>
        <v>15</v>
      </c>
      <c r="AO90" s="212" t="s">
        <v>136</v>
      </c>
      <c r="AP90" s="142">
        <f>IF(AO90=CONTROLES!$C$61,CONTROLES!$D$61,CONTROLES!$D$62)</f>
        <v>15</v>
      </c>
      <c r="AQ90" s="212" t="s">
        <v>137</v>
      </c>
      <c r="AR90" s="142" t="str" cm="1">
        <f t="array" ref="AR90">_xlfn.IFS(AQ90=CONTROLES!$C$63,"10",'Riesgos gestión'!AQ90=CONTROLES!$C$64,"5",AQ90=CONTROLES!$C$65,"0")</f>
        <v>10</v>
      </c>
      <c r="AS90" s="218">
        <f t="shared" si="9"/>
        <v>100</v>
      </c>
      <c r="AT90" s="219" t="str">
        <f t="shared" si="7"/>
        <v>Fuerte</v>
      </c>
      <c r="AU90" s="306"/>
      <c r="AV90" s="306"/>
      <c r="AW90" s="306"/>
      <c r="AX90" s="306"/>
      <c r="AY90" s="306"/>
      <c r="AZ90" s="306"/>
      <c r="BA90" s="306"/>
      <c r="BB90" s="156"/>
      <c r="BC90" s="156"/>
      <c r="BD90" s="167"/>
      <c r="BE90" s="168"/>
      <c r="BF90" s="168"/>
      <c r="BG90" s="156"/>
      <c r="BH90" s="156"/>
      <c r="BI90" s="156"/>
      <c r="BJ90" s="157"/>
      <c r="BK90" s="157"/>
      <c r="BL90" s="157"/>
      <c r="BM90" s="157"/>
      <c r="BN90" s="157"/>
      <c r="BO90" s="157"/>
      <c r="BP90" s="157"/>
      <c r="BQ90" s="157"/>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row>
    <row r="91" spans="1:130" ht="57" hidden="1" customHeight="1" x14ac:dyDescent="0.25">
      <c r="A91" s="326"/>
      <c r="B91" s="311"/>
      <c r="C91" s="306"/>
      <c r="D91" s="306"/>
      <c r="E91" s="306"/>
      <c r="F91" s="306"/>
      <c r="G91" s="306"/>
      <c r="H91" s="303"/>
      <c r="I91" s="306"/>
      <c r="J91" s="306"/>
      <c r="K91" s="306"/>
      <c r="L91" s="306"/>
      <c r="M91" s="306"/>
      <c r="N91" s="306"/>
      <c r="O91" s="306"/>
      <c r="P91" s="306"/>
      <c r="Q91" s="153"/>
      <c r="R91" s="163"/>
      <c r="S91" s="141" t="s">
        <v>145</v>
      </c>
      <c r="T91" s="215" t="s">
        <v>126</v>
      </c>
      <c r="U91" s="151">
        <f>+IF(T91='Tabla Valoración controles'!$D$4,'Tabla Valoración controles'!$F$4,IF(T91='Tabla Valoración controles'!$D$5,'Tabla Valoración controles'!$F$5,IF(T91=FORMULAS!$A$10,0,'Tabla Valoración controles'!$F$6)))</f>
        <v>0.25</v>
      </c>
      <c r="V91" s="215" t="s">
        <v>127</v>
      </c>
      <c r="W91" s="151">
        <f>+IF(V91='Tabla Valoración controles'!$D$7,'Tabla Valoración controles'!$F$7,IF(V91=FORMULAS!$A$10,0,'Tabla Valoración controles'!$F$8))</f>
        <v>0.15</v>
      </c>
      <c r="X91" s="213"/>
      <c r="Y91" s="151">
        <f>+IF(X91='Tabla Valoración controles'!$D$9,'Tabla Valoración controles'!$F$9,'Tabla Valoración controles'!$F$10)</f>
        <v>0</v>
      </c>
      <c r="Z91" s="215" t="s">
        <v>129</v>
      </c>
      <c r="AA91" s="151">
        <f>+IF(Z91='Tabla Valoración controles'!$D$11,'Tabla Valoración controles'!$F$11,'Tabla Valoración controles'!$F$12)</f>
        <v>0</v>
      </c>
      <c r="AB91" s="215" t="s">
        <v>130</v>
      </c>
      <c r="AC91" s="151">
        <f>+IF(AB91='Tabla Valoración controles'!$D$13,'Tabla Valoración controles'!$F$13,'Tabla Valoración controles'!$F$14)</f>
        <v>0</v>
      </c>
      <c r="AD91" s="151">
        <f t="shared" si="6"/>
        <v>0.4</v>
      </c>
      <c r="AE91" s="215" t="s">
        <v>131</v>
      </c>
      <c r="AF91" s="142">
        <f>IF(AE91=CONTROLES!$C$50,CONTROLES!$D$50,CONTROLES!$D$51)</f>
        <v>15</v>
      </c>
      <c r="AG91" s="212" t="s">
        <v>132</v>
      </c>
      <c r="AH91" s="142">
        <f>IF(AG91=CONTROLES!$C$52,CONTROLES!$D$52,CONTROLES!$D$53)</f>
        <v>15</v>
      </c>
      <c r="AI91" s="212" t="s">
        <v>133</v>
      </c>
      <c r="AJ91" s="142">
        <f>IF('Riesgos gestión'!AI91=CONTROLES!$C$54,CONTROLES!$D$54,CONTROLES!$D$55)</f>
        <v>15</v>
      </c>
      <c r="AK91" s="214"/>
      <c r="AL91" s="142" t="e" cm="1">
        <f t="array" ref="AL91">_xlfn.IFS(AK91=CONTROLES!$C$56,"15",'Riesgos gestión'!AK91=CONTROLES!$C$57,"10",AK91=CONTROLES!$C$58,"0")</f>
        <v>#N/A</v>
      </c>
      <c r="AM91" s="212" t="s">
        <v>135</v>
      </c>
      <c r="AN91" s="142">
        <f>IF(AM91=CONTROLES!$C$59,CONTROLES!$D$59,CONTROLES!$D$60)</f>
        <v>15</v>
      </c>
      <c r="AO91" s="212" t="s">
        <v>136</v>
      </c>
      <c r="AP91" s="142">
        <f>IF(AO91=CONTROLES!$C$61,CONTROLES!$D$61,CONTROLES!$D$62)</f>
        <v>15</v>
      </c>
      <c r="AQ91" s="212" t="s">
        <v>137</v>
      </c>
      <c r="AR91" s="142" t="str" cm="1">
        <f t="array" ref="AR91">_xlfn.IFS(AQ91=CONTROLES!$C$63,"10",'Riesgos gestión'!AQ91=CONTROLES!$C$64,"5",AQ91=CONTROLES!$C$65,"0")</f>
        <v>10</v>
      </c>
      <c r="AS91" s="218" t="e">
        <f t="shared" si="9"/>
        <v>#N/A</v>
      </c>
      <c r="AT91" s="219" t="str">
        <f t="shared" si="7"/>
        <v/>
      </c>
      <c r="AU91" s="306"/>
      <c r="AV91" s="306"/>
      <c r="AW91" s="306"/>
      <c r="AX91" s="306"/>
      <c r="AY91" s="306"/>
      <c r="AZ91" s="306"/>
      <c r="BA91" s="306"/>
      <c r="BB91" s="156"/>
      <c r="BC91" s="156"/>
      <c r="BD91" s="167"/>
      <c r="BE91" s="168"/>
      <c r="BF91" s="168"/>
      <c r="BG91" s="156"/>
      <c r="BH91" s="156"/>
      <c r="BI91" s="156"/>
      <c r="BJ91" s="157"/>
      <c r="BK91" s="157"/>
      <c r="BL91" s="157"/>
      <c r="BM91" s="157"/>
      <c r="BN91" s="157"/>
      <c r="BO91" s="157"/>
      <c r="BP91" s="157"/>
      <c r="BQ91" s="157"/>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row>
    <row r="92" spans="1:130" ht="17.25" hidden="1" customHeight="1" x14ac:dyDescent="0.25">
      <c r="A92" s="326"/>
      <c r="B92" s="311"/>
      <c r="C92" s="306"/>
      <c r="D92" s="306"/>
      <c r="E92" s="306"/>
      <c r="F92" s="306"/>
      <c r="G92" s="306"/>
      <c r="H92" s="303"/>
      <c r="I92" s="306"/>
      <c r="J92" s="306"/>
      <c r="K92" s="306"/>
      <c r="L92" s="306"/>
      <c r="M92" s="306"/>
      <c r="N92" s="306"/>
      <c r="O92" s="306"/>
      <c r="P92" s="306"/>
      <c r="Q92" s="153"/>
      <c r="R92" s="163"/>
      <c r="S92" s="141" t="s">
        <v>145</v>
      </c>
      <c r="T92" s="215" t="s">
        <v>126</v>
      </c>
      <c r="U92" s="151">
        <f>+IF(T92='Tabla Valoración controles'!$D$4,'Tabla Valoración controles'!$F$4,IF(T92='Tabla Valoración controles'!$D$5,'Tabla Valoración controles'!$F$5,IF(T92=FORMULAS!$A$10,0,'Tabla Valoración controles'!$F$6)))</f>
        <v>0.25</v>
      </c>
      <c r="V92" s="215" t="s">
        <v>127</v>
      </c>
      <c r="W92" s="151">
        <f>+IF(V92='Tabla Valoración controles'!$D$7,'Tabla Valoración controles'!$F$7,IF(V92=FORMULAS!$A$10,0,'Tabla Valoración controles'!$F$8))</f>
        <v>0.15</v>
      </c>
      <c r="X92" s="213"/>
      <c r="Y92" s="151">
        <f>+IF(X92='Tabla Valoración controles'!$D$9,'Tabla Valoración controles'!$F$9,'Tabla Valoración controles'!$F$10)</f>
        <v>0</v>
      </c>
      <c r="Z92" s="215" t="s">
        <v>129</v>
      </c>
      <c r="AA92" s="151">
        <f>+IF(Z92='Tabla Valoración controles'!$D$11,'Tabla Valoración controles'!$F$11,'Tabla Valoración controles'!$F$12)</f>
        <v>0</v>
      </c>
      <c r="AB92" s="215" t="s">
        <v>130</v>
      </c>
      <c r="AC92" s="151">
        <f>+IF(AB92='Tabla Valoración controles'!$D$13,'Tabla Valoración controles'!$F$13,'Tabla Valoración controles'!$F$14)</f>
        <v>0</v>
      </c>
      <c r="AD92" s="151">
        <f t="shared" si="6"/>
        <v>0.4</v>
      </c>
      <c r="AE92" s="215" t="s">
        <v>131</v>
      </c>
      <c r="AF92" s="142">
        <f>IF(AE92=CONTROLES!$C$50,CONTROLES!$D$50,CONTROLES!$D$51)</f>
        <v>15</v>
      </c>
      <c r="AG92" s="212" t="s">
        <v>132</v>
      </c>
      <c r="AH92" s="142">
        <f>IF(AG92=CONTROLES!$C$52,CONTROLES!$D$52,CONTROLES!$D$53)</f>
        <v>15</v>
      </c>
      <c r="AI92" s="212" t="s">
        <v>133</v>
      </c>
      <c r="AJ92" s="142">
        <f>IF('Riesgos gestión'!AI92=CONTROLES!$C$54,CONTROLES!$D$54,CONTROLES!$D$55)</f>
        <v>15</v>
      </c>
      <c r="AK92" s="214"/>
      <c r="AL92" s="142" t="e" cm="1">
        <f t="array" ref="AL92">_xlfn.IFS(AK92=CONTROLES!$C$56,"15",'Riesgos gestión'!AK92=CONTROLES!$C$57,"10",AK92=CONTROLES!$C$58,"0")</f>
        <v>#N/A</v>
      </c>
      <c r="AM92" s="212" t="s">
        <v>135</v>
      </c>
      <c r="AN92" s="142">
        <f>IF(AM92=CONTROLES!$C$59,CONTROLES!$D$59,CONTROLES!$D$60)</f>
        <v>15</v>
      </c>
      <c r="AO92" s="212" t="s">
        <v>136</v>
      </c>
      <c r="AP92" s="142">
        <f>IF(AO92=CONTROLES!$C$61,CONTROLES!$D$61,CONTROLES!$D$62)</f>
        <v>15</v>
      </c>
      <c r="AQ92" s="212" t="s">
        <v>137</v>
      </c>
      <c r="AR92" s="142" t="str" cm="1">
        <f t="array" ref="AR92">_xlfn.IFS(AQ92=CONTROLES!$C$63,"10",'Riesgos gestión'!AQ92=CONTROLES!$C$64,"5",AQ92=CONTROLES!$C$65,"0")</f>
        <v>10</v>
      </c>
      <c r="AS92" s="218" t="e">
        <f t="shared" si="9"/>
        <v>#N/A</v>
      </c>
      <c r="AT92" s="219" t="str">
        <f t="shared" si="7"/>
        <v/>
      </c>
      <c r="AU92" s="306"/>
      <c r="AV92" s="306"/>
      <c r="AW92" s="306"/>
      <c r="AX92" s="306"/>
      <c r="AY92" s="306"/>
      <c r="AZ92" s="306"/>
      <c r="BA92" s="306"/>
      <c r="BB92" s="156"/>
      <c r="BC92" s="156"/>
      <c r="BD92" s="167"/>
      <c r="BE92" s="168"/>
      <c r="BF92" s="168"/>
      <c r="BG92" s="156"/>
      <c r="BH92" s="156"/>
      <c r="BI92" s="156"/>
      <c r="BJ92" s="157"/>
      <c r="BK92" s="157"/>
      <c r="BL92" s="157"/>
      <c r="BM92" s="157"/>
      <c r="BN92" s="157"/>
      <c r="BO92" s="157"/>
      <c r="BP92" s="157"/>
      <c r="BQ92" s="157"/>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row>
    <row r="93" spans="1:130" ht="17.25" hidden="1" customHeight="1" x14ac:dyDescent="0.25">
      <c r="A93" s="326"/>
      <c r="B93" s="311"/>
      <c r="C93" s="306"/>
      <c r="D93" s="306"/>
      <c r="E93" s="306"/>
      <c r="F93" s="306"/>
      <c r="G93" s="306"/>
      <c r="H93" s="304"/>
      <c r="I93" s="306"/>
      <c r="J93" s="306"/>
      <c r="K93" s="306"/>
      <c r="L93" s="306"/>
      <c r="M93" s="306"/>
      <c r="N93" s="306"/>
      <c r="O93" s="306"/>
      <c r="P93" s="306"/>
      <c r="Q93" s="153"/>
      <c r="R93" s="163"/>
      <c r="S93" s="141" t="s">
        <v>145</v>
      </c>
      <c r="T93" s="215" t="s">
        <v>126</v>
      </c>
      <c r="U93" s="151">
        <f>+IF(T93='Tabla Valoración controles'!$D$4,'Tabla Valoración controles'!$F$4,IF(T93='Tabla Valoración controles'!$D$5,'Tabla Valoración controles'!$F$5,IF(T93=FORMULAS!$A$10,0,'Tabla Valoración controles'!$F$6)))</f>
        <v>0.25</v>
      </c>
      <c r="V93" s="215" t="s">
        <v>127</v>
      </c>
      <c r="W93" s="151">
        <f>+IF(V93='Tabla Valoración controles'!$D$7,'Tabla Valoración controles'!$F$7,IF(V93=FORMULAS!$A$10,0,'Tabla Valoración controles'!$F$8))</f>
        <v>0.15</v>
      </c>
      <c r="X93" s="213"/>
      <c r="Y93" s="151">
        <f>+IF(X93='Tabla Valoración controles'!$D$9,'Tabla Valoración controles'!$F$9,'Tabla Valoración controles'!$F$10)</f>
        <v>0</v>
      </c>
      <c r="Z93" s="215" t="s">
        <v>129</v>
      </c>
      <c r="AA93" s="151">
        <f>+IF(Z93='Tabla Valoración controles'!$D$11,'Tabla Valoración controles'!$F$11,'Tabla Valoración controles'!$F$12)</f>
        <v>0</v>
      </c>
      <c r="AB93" s="215" t="s">
        <v>130</v>
      </c>
      <c r="AC93" s="151">
        <f>+IF(AB93='Tabla Valoración controles'!$D$13,'Tabla Valoración controles'!$F$13,'Tabla Valoración controles'!$F$14)</f>
        <v>0</v>
      </c>
      <c r="AD93" s="151">
        <f t="shared" si="6"/>
        <v>0.4</v>
      </c>
      <c r="AE93" s="215" t="s">
        <v>131</v>
      </c>
      <c r="AF93" s="142">
        <f>IF(AE93=CONTROLES!$C$50,CONTROLES!$D$50,CONTROLES!$D$51)</f>
        <v>15</v>
      </c>
      <c r="AG93" s="212" t="s">
        <v>132</v>
      </c>
      <c r="AH93" s="142">
        <f>IF(AG93=CONTROLES!$C$52,CONTROLES!$D$52,CONTROLES!$D$53)</f>
        <v>15</v>
      </c>
      <c r="AI93" s="212" t="s">
        <v>133</v>
      </c>
      <c r="AJ93" s="142">
        <f>IF('Riesgos gestión'!AI93=CONTROLES!$C$54,CONTROLES!$D$54,CONTROLES!$D$55)</f>
        <v>15</v>
      </c>
      <c r="AK93" s="214"/>
      <c r="AL93" s="142" t="e" cm="1">
        <f t="array" ref="AL93">_xlfn.IFS(AK93=CONTROLES!$C$56,"15",'Riesgos gestión'!AK93=CONTROLES!$C$57,"10",AK93=CONTROLES!$C$58,"0")</f>
        <v>#N/A</v>
      </c>
      <c r="AM93" s="212" t="s">
        <v>135</v>
      </c>
      <c r="AN93" s="142">
        <f>IF(AM93=CONTROLES!$C$59,CONTROLES!$D$59,CONTROLES!$D$60)</f>
        <v>15</v>
      </c>
      <c r="AO93" s="212" t="s">
        <v>136</v>
      </c>
      <c r="AP93" s="142">
        <f>IF(AO93=CONTROLES!$C$61,CONTROLES!$D$61,CONTROLES!$D$62)</f>
        <v>15</v>
      </c>
      <c r="AQ93" s="212" t="s">
        <v>137</v>
      </c>
      <c r="AR93" s="142" t="str" cm="1">
        <f t="array" ref="AR93">_xlfn.IFS(AQ93=CONTROLES!$C$63,"10",'Riesgos gestión'!AQ93=CONTROLES!$C$64,"5",AQ93=CONTROLES!$C$65,"0")</f>
        <v>10</v>
      </c>
      <c r="AS93" s="218" t="e">
        <f t="shared" si="9"/>
        <v>#N/A</v>
      </c>
      <c r="AT93" s="219" t="str">
        <f t="shared" si="7"/>
        <v/>
      </c>
      <c r="AU93" s="306"/>
      <c r="AV93" s="306"/>
      <c r="AW93" s="306"/>
      <c r="AX93" s="306"/>
      <c r="AY93" s="306"/>
      <c r="AZ93" s="306"/>
      <c r="BA93" s="306"/>
      <c r="BB93" s="156"/>
      <c r="BC93" s="156"/>
      <c r="BD93" s="167"/>
      <c r="BE93" s="168"/>
      <c r="BF93" s="168"/>
      <c r="BG93" s="156"/>
      <c r="BH93" s="156"/>
      <c r="BI93" s="156"/>
      <c r="BJ93" s="157"/>
      <c r="BK93" s="157"/>
      <c r="BL93" s="157"/>
      <c r="BM93" s="157"/>
      <c r="BN93" s="157"/>
      <c r="BO93" s="157"/>
      <c r="BP93" s="157"/>
      <c r="BQ93" s="157"/>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row>
    <row r="94" spans="1:130" ht="71.25" customHeight="1" x14ac:dyDescent="0.25">
      <c r="A94" s="325">
        <v>15</v>
      </c>
      <c r="B94" s="310" t="s">
        <v>234</v>
      </c>
      <c r="C94" s="310" t="str">
        <f>VLOOKUP(B94,FORMULAS!$A$30:$C$52,2,0)</f>
        <v>Coordinar la adquisición de los bienes y servicios necesarios en la Caja de la Vivienda Popular, según la normatividad contractual legal vigente.</v>
      </c>
      <c r="D94" s="310" t="str">
        <f>VLOOKUP(B94,FORMULAS!$A$30:$C$52,3,0)</f>
        <v xml:space="preserve">Director Jurídico </v>
      </c>
      <c r="E94" s="327" t="s">
        <v>121</v>
      </c>
      <c r="F94" s="310" t="s">
        <v>238</v>
      </c>
      <c r="G94" s="310" t="s">
        <v>677</v>
      </c>
      <c r="H94" s="251" t="s">
        <v>678</v>
      </c>
      <c r="I94" s="317">
        <v>700</v>
      </c>
      <c r="J94" s="313" t="str">
        <f>VLOOKUP(K94,'Tabla probabilidad'!$D$3:$E$8,2,0)</f>
        <v>Alta</v>
      </c>
      <c r="K94" s="316">
        <v>0.8</v>
      </c>
      <c r="L94" s="314" t="s">
        <v>185</v>
      </c>
      <c r="M94" s="305" t="str">
        <f>VLOOKUP(L94,'Tabla Impacto'!$D$3:$F$8,3,0)</f>
        <v>Moderado</v>
      </c>
      <c r="N94" s="305">
        <f>VLOOKUP(L94,'Tabla Impacto'!$D$3:$F$8,2,0)</f>
        <v>0.6</v>
      </c>
      <c r="O94" s="329" t="str">
        <f>CONCATENATE(M94,J94)</f>
        <v>ModeradoAlta</v>
      </c>
      <c r="P94" s="307" t="str">
        <f>VLOOKUP(O94,FORMULAS!$K$17:$L$42,2,0)</f>
        <v>Alto</v>
      </c>
      <c r="Q94" s="153">
        <v>1</v>
      </c>
      <c r="R94" s="180" t="s">
        <v>682</v>
      </c>
      <c r="S94" s="141" t="s">
        <v>126</v>
      </c>
      <c r="T94" s="215" t="s">
        <v>126</v>
      </c>
      <c r="U94" s="151">
        <f>+IF(T94='Tabla Valoración controles'!$D$4,'Tabla Valoración controles'!$F$4,IF(T94='Tabla Valoración controles'!$D$5,'Tabla Valoración controles'!$F$5,IF(T94=FORMULAS!$A$10,0,'Tabla Valoración controles'!$F$6)))</f>
        <v>0.25</v>
      </c>
      <c r="V94" s="215" t="s">
        <v>127</v>
      </c>
      <c r="W94" s="151">
        <f>+IF(V94='Tabla Valoración controles'!$D$7,'Tabla Valoración controles'!$F$7,IF(V94=FORMULAS!$A$10,0,'Tabla Valoración controles'!$F$8))</f>
        <v>0.15</v>
      </c>
      <c r="X94" s="213" t="s">
        <v>128</v>
      </c>
      <c r="Y94" s="151">
        <f>+IF(X94='Tabla Valoración controles'!$D$9,'Tabla Valoración controles'!$F$9,'Tabla Valoración controles'!$F$10)</f>
        <v>0</v>
      </c>
      <c r="Z94" s="215" t="s">
        <v>129</v>
      </c>
      <c r="AA94" s="151">
        <f>+IF(Z94='Tabla Valoración controles'!$D$11,'Tabla Valoración controles'!$F$11,'Tabla Valoración controles'!$F$12)</f>
        <v>0</v>
      </c>
      <c r="AB94" s="215" t="s">
        <v>130</v>
      </c>
      <c r="AC94" s="151">
        <f>+IF(AB94='Tabla Valoración controles'!$D$13,'Tabla Valoración controles'!$F$13,'Tabla Valoración controles'!$F$14)</f>
        <v>0</v>
      </c>
      <c r="AD94" s="151">
        <f t="shared" si="6"/>
        <v>0.4</v>
      </c>
      <c r="AE94" s="215" t="s">
        <v>131</v>
      </c>
      <c r="AF94" s="142">
        <f>IF(AE94=CONTROLES!$C$50,CONTROLES!$D$50,CONTROLES!$D$51)</f>
        <v>15</v>
      </c>
      <c r="AG94" s="212" t="s">
        <v>132</v>
      </c>
      <c r="AH94" s="142">
        <f>IF(AG94=CONTROLES!$C$52,CONTROLES!$D$52,CONTROLES!$D$53)</f>
        <v>15</v>
      </c>
      <c r="AI94" s="212" t="s">
        <v>133</v>
      </c>
      <c r="AJ94" s="142">
        <f>IF('Riesgos gestión'!AI94=CONTROLES!$C$54,CONTROLES!$D$54,CONTROLES!$D$55)</f>
        <v>15</v>
      </c>
      <c r="AK94" s="212" t="s">
        <v>134</v>
      </c>
      <c r="AL94" s="142" t="str" cm="1">
        <f t="array" ref="AL94">_xlfn.IFS(AK94=CONTROLES!$C$56,"15",'Riesgos gestión'!AK94=CONTROLES!$C$57,"10",AK94=CONTROLES!$C$58,"0")</f>
        <v>15</v>
      </c>
      <c r="AM94" s="212" t="s">
        <v>135</v>
      </c>
      <c r="AN94" s="142">
        <f>IF(AM94=CONTROLES!$C$59,CONTROLES!$D$59,CONTROLES!$D$60)</f>
        <v>15</v>
      </c>
      <c r="AO94" s="212" t="s">
        <v>136</v>
      </c>
      <c r="AP94" s="142">
        <f>IF(AO94=CONTROLES!$C$61,CONTROLES!$D$61,CONTROLES!$D$62)</f>
        <v>15</v>
      </c>
      <c r="AQ94" s="212" t="s">
        <v>137</v>
      </c>
      <c r="AR94" s="142" t="str" cm="1">
        <f t="array" ref="AR94">_xlfn.IFS(AQ94=CONTROLES!$C$63,"10",'Riesgos gestión'!AQ94=CONTROLES!$C$64,"5",AQ94=CONTROLES!$C$65,"0")</f>
        <v>10</v>
      </c>
      <c r="AS94" s="218">
        <f t="shared" si="9"/>
        <v>100</v>
      </c>
      <c r="AT94" s="219" t="str">
        <f t="shared" si="7"/>
        <v>Fuerte</v>
      </c>
      <c r="AU94" s="315" t="e">
        <f>+#REF!</f>
        <v>#REF!</v>
      </c>
      <c r="AV94" s="315" t="s">
        <v>172</v>
      </c>
      <c r="AW94" s="315" t="s">
        <v>189</v>
      </c>
      <c r="AX94" s="315">
        <v>0.2</v>
      </c>
      <c r="AY94" s="316" t="str">
        <f>CONCATENATE(AW94,AV94)</f>
        <v>ModeradoMedia</v>
      </c>
      <c r="AZ94" s="317" t="str">
        <f>VLOOKUP(AY94,[4]FORMULAS!$K$17:$L$42,2,0)</f>
        <v>Moderado</v>
      </c>
      <c r="BA94" s="316" t="s">
        <v>138</v>
      </c>
      <c r="BB94" s="156" t="s">
        <v>239</v>
      </c>
      <c r="BC94" s="156" t="s">
        <v>231</v>
      </c>
      <c r="BD94" s="167" t="s">
        <v>190</v>
      </c>
      <c r="BE94" s="168">
        <v>45293</v>
      </c>
      <c r="BF94" s="168">
        <v>45657</v>
      </c>
      <c r="BG94" s="156" t="s">
        <v>240</v>
      </c>
      <c r="BH94" s="156" t="s">
        <v>241</v>
      </c>
      <c r="BI94" s="156" t="s">
        <v>539</v>
      </c>
      <c r="BJ94" s="157"/>
      <c r="BK94" s="157"/>
      <c r="BL94" s="157"/>
      <c r="BM94" s="157"/>
      <c r="BN94" s="157"/>
      <c r="BO94" s="157"/>
      <c r="BP94" s="157"/>
      <c r="BQ94" s="157"/>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402">
        <v>45667</v>
      </c>
      <c r="DN94" s="390" t="s">
        <v>757</v>
      </c>
      <c r="DO94" s="390" t="s">
        <v>758</v>
      </c>
      <c r="DP94" s="390" t="s">
        <v>758</v>
      </c>
      <c r="DQ94" s="390" t="s">
        <v>758</v>
      </c>
      <c r="DR94" s="390" t="s">
        <v>758</v>
      </c>
      <c r="DS94" s="390" t="s">
        <v>758</v>
      </c>
      <c r="DT94" s="390" t="s">
        <v>758</v>
      </c>
      <c r="DU94" s="158"/>
      <c r="DV94" s="158"/>
      <c r="DW94" s="158"/>
      <c r="DX94" s="158"/>
      <c r="DY94" s="158"/>
      <c r="DZ94" s="158"/>
    </row>
    <row r="95" spans="1:130" ht="17.25" hidden="1" customHeight="1" x14ac:dyDescent="0.25">
      <c r="A95" s="326"/>
      <c r="B95" s="311"/>
      <c r="C95" s="306"/>
      <c r="D95" s="306"/>
      <c r="E95" s="306"/>
      <c r="F95" s="306"/>
      <c r="G95" s="306"/>
      <c r="H95" s="252"/>
      <c r="I95" s="306"/>
      <c r="J95" s="306"/>
      <c r="K95" s="306"/>
      <c r="L95" s="306"/>
      <c r="M95" s="306"/>
      <c r="N95" s="306"/>
      <c r="O95" s="306"/>
      <c r="P95" s="306"/>
      <c r="Q95" s="153"/>
      <c r="R95" s="179"/>
      <c r="S95" s="141"/>
      <c r="T95" s="213"/>
      <c r="U95" s="151"/>
      <c r="V95" s="215" t="s">
        <v>127</v>
      </c>
      <c r="W95" s="151">
        <f>+IF(V95='Tabla Valoración controles'!$D$7,'Tabla Valoración controles'!$F$7,IF(V95=FORMULAS!$A$10,0,'Tabla Valoración controles'!$F$8))</f>
        <v>0.15</v>
      </c>
      <c r="X95" s="213"/>
      <c r="Y95" s="151">
        <f>+IF(X95='Tabla Valoración controles'!$D$9,'Tabla Valoración controles'!$F$9,'Tabla Valoración controles'!$F$10)</f>
        <v>0</v>
      </c>
      <c r="Z95" s="215" t="s">
        <v>129</v>
      </c>
      <c r="AA95" s="151">
        <f>+IF(Z95='Tabla Valoración controles'!$D$11,'Tabla Valoración controles'!$F$11,'Tabla Valoración controles'!$F$12)</f>
        <v>0</v>
      </c>
      <c r="AB95" s="215" t="s">
        <v>130</v>
      </c>
      <c r="AC95" s="151">
        <f>+IF(AB95='Tabla Valoración controles'!$D$13,'Tabla Valoración controles'!$F$13,'Tabla Valoración controles'!$F$14)</f>
        <v>0</v>
      </c>
      <c r="AD95" s="151">
        <f t="shared" si="6"/>
        <v>0.15</v>
      </c>
      <c r="AE95" s="215" t="s">
        <v>131</v>
      </c>
      <c r="AF95" s="142">
        <f>IF(AE95=CONTROLES!$C$50,CONTROLES!$D$50,CONTROLES!$D$51)</f>
        <v>15</v>
      </c>
      <c r="AG95" s="212" t="s">
        <v>132</v>
      </c>
      <c r="AH95" s="142">
        <f>IF(AG95=CONTROLES!$C$52,CONTROLES!$D$52,CONTROLES!$D$53)</f>
        <v>15</v>
      </c>
      <c r="AI95" s="212" t="s">
        <v>133</v>
      </c>
      <c r="AJ95" s="142">
        <f>IF('Riesgos gestión'!AI95=CONTROLES!$C$54,CONTROLES!$D$54,CONTROLES!$D$55)</f>
        <v>15</v>
      </c>
      <c r="AK95" s="214"/>
      <c r="AL95" s="142" t="e" cm="1">
        <f t="array" ref="AL95">_xlfn.IFS(AK95=CONTROLES!$C$56,"15",'Riesgos gestión'!AK95=CONTROLES!$C$57,"10",AK95=CONTROLES!$C$58,"0")</f>
        <v>#N/A</v>
      </c>
      <c r="AM95" s="212" t="s">
        <v>135</v>
      </c>
      <c r="AN95" s="142">
        <f>IF(AM95=CONTROLES!$C$59,CONTROLES!$D$59,CONTROLES!$D$60)</f>
        <v>15</v>
      </c>
      <c r="AO95" s="212" t="s">
        <v>136</v>
      </c>
      <c r="AP95" s="142">
        <f>IF(AO95=CONTROLES!$C$61,CONTROLES!$D$61,CONTROLES!$D$62)</f>
        <v>15</v>
      </c>
      <c r="AQ95" s="212" t="s">
        <v>137</v>
      </c>
      <c r="AR95" s="142" t="str" cm="1">
        <f t="array" ref="AR95">_xlfn.IFS(AQ95=CONTROLES!$C$63,"10",'Riesgos gestión'!AQ95=CONTROLES!$C$64,"5",AQ95=CONTROLES!$C$65,"0")</f>
        <v>10</v>
      </c>
      <c r="AS95" s="218" t="e">
        <f t="shared" si="9"/>
        <v>#N/A</v>
      </c>
      <c r="AT95" s="219" t="str">
        <f t="shared" si="7"/>
        <v/>
      </c>
      <c r="AU95" s="306"/>
      <c r="AV95" s="306"/>
      <c r="AW95" s="306"/>
      <c r="AX95" s="306"/>
      <c r="AY95" s="306"/>
      <c r="AZ95" s="306"/>
      <c r="BA95" s="306"/>
      <c r="BB95" s="156"/>
      <c r="BC95" s="156"/>
      <c r="BD95" s="167"/>
      <c r="BE95" s="168"/>
      <c r="BF95" s="168"/>
      <c r="BG95" s="156"/>
      <c r="BH95" s="156"/>
      <c r="BI95" s="156"/>
      <c r="BJ95" s="157"/>
      <c r="BK95" s="157"/>
      <c r="BL95" s="157"/>
      <c r="BM95" s="157"/>
      <c r="BN95" s="157"/>
      <c r="BO95" s="157"/>
      <c r="BP95" s="157"/>
      <c r="BQ95" s="157"/>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row>
    <row r="96" spans="1:130" ht="17.25" hidden="1" customHeight="1" x14ac:dyDescent="0.25">
      <c r="A96" s="326"/>
      <c r="B96" s="311"/>
      <c r="C96" s="306"/>
      <c r="D96" s="306"/>
      <c r="E96" s="306"/>
      <c r="F96" s="306"/>
      <c r="G96" s="306"/>
      <c r="H96" s="252"/>
      <c r="I96" s="306"/>
      <c r="J96" s="306"/>
      <c r="K96" s="306"/>
      <c r="L96" s="306"/>
      <c r="M96" s="306"/>
      <c r="N96" s="306"/>
      <c r="O96" s="306"/>
      <c r="P96" s="306"/>
      <c r="Q96" s="153"/>
      <c r="R96" s="179"/>
      <c r="S96" s="141" t="s">
        <v>145</v>
      </c>
      <c r="T96" s="213" t="s">
        <v>145</v>
      </c>
      <c r="U96" s="151">
        <f>+IF(T96='Tabla Valoración controles'!$D$4,'Tabla Valoración controles'!$F$4,IF(T96='Tabla Valoración controles'!$D$5,'Tabla Valoración controles'!$F$5,IF(T96=FORMULAS!$A$10,0,'Tabla Valoración controles'!$F$6)))</f>
        <v>0</v>
      </c>
      <c r="V96" s="215" t="s">
        <v>127</v>
      </c>
      <c r="W96" s="151">
        <f>+IF(V96='Tabla Valoración controles'!$D$7,'Tabla Valoración controles'!$F$7,IF(V96=FORMULAS!$A$10,0,'Tabla Valoración controles'!$F$8))</f>
        <v>0.15</v>
      </c>
      <c r="X96" s="213"/>
      <c r="Y96" s="151">
        <f>+IF(X96='Tabla Valoración controles'!$D$9,'Tabla Valoración controles'!$F$9,'Tabla Valoración controles'!$F$10)</f>
        <v>0</v>
      </c>
      <c r="Z96" s="215" t="s">
        <v>129</v>
      </c>
      <c r="AA96" s="151">
        <f>+IF(Z96='Tabla Valoración controles'!$D$11,'Tabla Valoración controles'!$F$11,'Tabla Valoración controles'!$F$12)</f>
        <v>0</v>
      </c>
      <c r="AB96" s="215" t="s">
        <v>130</v>
      </c>
      <c r="AC96" s="151">
        <f>+IF(AB96='Tabla Valoración controles'!$D$13,'Tabla Valoración controles'!$F$13,'Tabla Valoración controles'!$F$14)</f>
        <v>0</v>
      </c>
      <c r="AD96" s="151">
        <f t="shared" si="6"/>
        <v>0.15</v>
      </c>
      <c r="AE96" s="215" t="s">
        <v>131</v>
      </c>
      <c r="AF96" s="142">
        <f>IF(AE96=CONTROLES!$C$50,CONTROLES!$D$50,CONTROLES!$D$51)</f>
        <v>15</v>
      </c>
      <c r="AG96" s="212" t="s">
        <v>132</v>
      </c>
      <c r="AH96" s="142">
        <f>IF(AG96=CONTROLES!$C$52,CONTROLES!$D$52,CONTROLES!$D$53)</f>
        <v>15</v>
      </c>
      <c r="AI96" s="212" t="s">
        <v>133</v>
      </c>
      <c r="AJ96" s="142">
        <f>IF('Riesgos gestión'!AI96=CONTROLES!$C$54,CONTROLES!$D$54,CONTROLES!$D$55)</f>
        <v>15</v>
      </c>
      <c r="AK96" s="214"/>
      <c r="AL96" s="142" t="e" cm="1">
        <f t="array" ref="AL96">_xlfn.IFS(AK96=CONTROLES!$C$56,"15",'Riesgos gestión'!AK96=CONTROLES!$C$57,"10",AK96=CONTROLES!$C$58,"0")</f>
        <v>#N/A</v>
      </c>
      <c r="AM96" s="212" t="s">
        <v>135</v>
      </c>
      <c r="AN96" s="142">
        <f>IF(AM96=CONTROLES!$C$59,CONTROLES!$D$59,CONTROLES!$D$60)</f>
        <v>15</v>
      </c>
      <c r="AO96" s="212" t="s">
        <v>136</v>
      </c>
      <c r="AP96" s="142">
        <f>IF(AO96=CONTROLES!$C$61,CONTROLES!$D$61,CONTROLES!$D$62)</f>
        <v>15</v>
      </c>
      <c r="AQ96" s="212" t="s">
        <v>137</v>
      </c>
      <c r="AR96" s="142" t="str" cm="1">
        <f t="array" ref="AR96">_xlfn.IFS(AQ96=CONTROLES!$C$63,"10",'Riesgos gestión'!AQ96=CONTROLES!$C$64,"5",AQ96=CONTROLES!$C$65,"0")</f>
        <v>10</v>
      </c>
      <c r="AS96" s="218" t="e">
        <f t="shared" si="9"/>
        <v>#N/A</v>
      </c>
      <c r="AT96" s="219" t="str">
        <f t="shared" si="7"/>
        <v/>
      </c>
      <c r="AU96" s="306"/>
      <c r="AV96" s="306"/>
      <c r="AW96" s="306"/>
      <c r="AX96" s="306"/>
      <c r="AY96" s="306"/>
      <c r="AZ96" s="306"/>
      <c r="BA96" s="306"/>
      <c r="BB96" s="156"/>
      <c r="BC96" s="156"/>
      <c r="BD96" s="167"/>
      <c r="BE96" s="168"/>
      <c r="BF96" s="168"/>
      <c r="BG96" s="156"/>
      <c r="BH96" s="156"/>
      <c r="BI96" s="156"/>
      <c r="BJ96" s="157"/>
      <c r="BK96" s="157"/>
      <c r="BL96" s="157"/>
      <c r="BM96" s="157"/>
      <c r="BN96" s="157"/>
      <c r="BO96" s="157"/>
      <c r="BP96" s="157"/>
      <c r="BQ96" s="157"/>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row>
    <row r="97" spans="1:130" ht="17.25" hidden="1" customHeight="1" x14ac:dyDescent="0.25">
      <c r="A97" s="326"/>
      <c r="B97" s="311"/>
      <c r="C97" s="306"/>
      <c r="D97" s="306"/>
      <c r="E97" s="306"/>
      <c r="F97" s="306"/>
      <c r="G97" s="306"/>
      <c r="H97" s="252"/>
      <c r="I97" s="306"/>
      <c r="J97" s="306"/>
      <c r="K97" s="306"/>
      <c r="L97" s="306"/>
      <c r="M97" s="306"/>
      <c r="N97" s="306"/>
      <c r="O97" s="306"/>
      <c r="P97" s="306"/>
      <c r="Q97" s="153"/>
      <c r="R97" s="179"/>
      <c r="S97" s="141" t="s">
        <v>145</v>
      </c>
      <c r="T97" s="213" t="s">
        <v>145</v>
      </c>
      <c r="U97" s="151">
        <f>+IF(T97='Tabla Valoración controles'!$D$4,'Tabla Valoración controles'!$F$4,IF(T97='Tabla Valoración controles'!$D$5,'Tabla Valoración controles'!$F$5,IF(T97=FORMULAS!$A$10,0,'Tabla Valoración controles'!$F$6)))</f>
        <v>0</v>
      </c>
      <c r="V97" s="215" t="s">
        <v>127</v>
      </c>
      <c r="W97" s="151">
        <f>+IF(V97='Tabla Valoración controles'!$D$7,'Tabla Valoración controles'!$F$7,IF(V97=FORMULAS!$A$10,0,'Tabla Valoración controles'!$F$8))</f>
        <v>0.15</v>
      </c>
      <c r="X97" s="213"/>
      <c r="Y97" s="151">
        <f>+IF(X97='Tabla Valoración controles'!$D$9,'Tabla Valoración controles'!$F$9,'Tabla Valoración controles'!$F$10)</f>
        <v>0</v>
      </c>
      <c r="Z97" s="215" t="s">
        <v>129</v>
      </c>
      <c r="AA97" s="151">
        <f>+IF(Z97='Tabla Valoración controles'!$D$11,'Tabla Valoración controles'!$F$11,'Tabla Valoración controles'!$F$12)</f>
        <v>0</v>
      </c>
      <c r="AB97" s="215" t="s">
        <v>130</v>
      </c>
      <c r="AC97" s="151">
        <f>+IF(AB97='Tabla Valoración controles'!$D$13,'Tabla Valoración controles'!$F$13,'Tabla Valoración controles'!$F$14)</f>
        <v>0</v>
      </c>
      <c r="AD97" s="151">
        <f t="shared" si="6"/>
        <v>0.15</v>
      </c>
      <c r="AE97" s="215" t="s">
        <v>131</v>
      </c>
      <c r="AF97" s="142">
        <f>IF(AE97=CONTROLES!$C$50,CONTROLES!$D$50,CONTROLES!$D$51)</f>
        <v>15</v>
      </c>
      <c r="AG97" s="212" t="s">
        <v>132</v>
      </c>
      <c r="AH97" s="142">
        <f>IF(AG97=CONTROLES!$C$52,CONTROLES!$D$52,CONTROLES!$D$53)</f>
        <v>15</v>
      </c>
      <c r="AI97" s="212" t="s">
        <v>133</v>
      </c>
      <c r="AJ97" s="142">
        <f>IF('Riesgos gestión'!AI97=CONTROLES!$C$54,CONTROLES!$D$54,CONTROLES!$D$55)</f>
        <v>15</v>
      </c>
      <c r="AK97" s="214"/>
      <c r="AL97" s="142" t="e" cm="1">
        <f t="array" ref="AL97">_xlfn.IFS(AK97=CONTROLES!$C$56,"15",'Riesgos gestión'!AK97=CONTROLES!$C$57,"10",AK97=CONTROLES!$C$58,"0")</f>
        <v>#N/A</v>
      </c>
      <c r="AM97" s="212" t="s">
        <v>135</v>
      </c>
      <c r="AN97" s="142">
        <f>IF(AM97=CONTROLES!$C$59,CONTROLES!$D$59,CONTROLES!$D$60)</f>
        <v>15</v>
      </c>
      <c r="AO97" s="212" t="s">
        <v>136</v>
      </c>
      <c r="AP97" s="142">
        <f>IF(AO97=CONTROLES!$C$61,CONTROLES!$D$61,CONTROLES!$D$62)</f>
        <v>15</v>
      </c>
      <c r="AQ97" s="212" t="s">
        <v>137</v>
      </c>
      <c r="AR97" s="142" t="str" cm="1">
        <f t="array" ref="AR97">_xlfn.IFS(AQ97=CONTROLES!$C$63,"10",'Riesgos gestión'!AQ97=CONTROLES!$C$64,"5",AQ97=CONTROLES!$C$65,"0")</f>
        <v>10</v>
      </c>
      <c r="AS97" s="218" t="e">
        <f t="shared" si="9"/>
        <v>#N/A</v>
      </c>
      <c r="AT97" s="219" t="str">
        <f t="shared" si="7"/>
        <v/>
      </c>
      <c r="AU97" s="306"/>
      <c r="AV97" s="306"/>
      <c r="AW97" s="306"/>
      <c r="AX97" s="306"/>
      <c r="AY97" s="306"/>
      <c r="AZ97" s="306"/>
      <c r="BA97" s="306"/>
      <c r="BB97" s="156"/>
      <c r="BC97" s="156"/>
      <c r="BD97" s="167"/>
      <c r="BE97" s="168"/>
      <c r="BF97" s="168"/>
      <c r="BG97" s="156"/>
      <c r="BH97" s="156"/>
      <c r="BI97" s="156"/>
      <c r="BJ97" s="157"/>
      <c r="BK97" s="157"/>
      <c r="BL97" s="157"/>
      <c r="BM97" s="157"/>
      <c r="BN97" s="157"/>
      <c r="BO97" s="157"/>
      <c r="BP97" s="157"/>
      <c r="BQ97" s="157"/>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row>
    <row r="98" spans="1:130" ht="34.5" hidden="1" customHeight="1" x14ac:dyDescent="0.25">
      <c r="A98" s="326"/>
      <c r="B98" s="311"/>
      <c r="C98" s="306"/>
      <c r="D98" s="306"/>
      <c r="E98" s="306"/>
      <c r="F98" s="306"/>
      <c r="G98" s="306"/>
      <c r="H98" s="252"/>
      <c r="I98" s="306"/>
      <c r="J98" s="306"/>
      <c r="K98" s="306"/>
      <c r="L98" s="306"/>
      <c r="M98" s="306"/>
      <c r="N98" s="306"/>
      <c r="O98" s="306"/>
      <c r="P98" s="306"/>
      <c r="Q98" s="153"/>
      <c r="R98" s="179"/>
      <c r="S98" s="141" t="s">
        <v>145</v>
      </c>
      <c r="T98" s="213" t="s">
        <v>145</v>
      </c>
      <c r="U98" s="151">
        <f>+IF(T98='Tabla Valoración controles'!$D$4,'Tabla Valoración controles'!$F$4,IF(T98='Tabla Valoración controles'!$D$5,'Tabla Valoración controles'!$F$5,IF(T98=FORMULAS!$A$10,0,'Tabla Valoración controles'!$F$6)))</f>
        <v>0</v>
      </c>
      <c r="V98" s="215" t="s">
        <v>127</v>
      </c>
      <c r="W98" s="151">
        <f>+IF(V98='Tabla Valoración controles'!$D$7,'Tabla Valoración controles'!$F$7,IF(V98=FORMULAS!$A$10,0,'Tabla Valoración controles'!$F$8))</f>
        <v>0.15</v>
      </c>
      <c r="X98" s="213"/>
      <c r="Y98" s="151">
        <f>+IF(X98='Tabla Valoración controles'!$D$9,'Tabla Valoración controles'!$F$9,'Tabla Valoración controles'!$F$10)</f>
        <v>0</v>
      </c>
      <c r="Z98" s="215" t="s">
        <v>129</v>
      </c>
      <c r="AA98" s="151">
        <f>+IF(Z98='Tabla Valoración controles'!$D$11,'Tabla Valoración controles'!$F$11,'Tabla Valoración controles'!$F$12)</f>
        <v>0</v>
      </c>
      <c r="AB98" s="215" t="s">
        <v>130</v>
      </c>
      <c r="AC98" s="151">
        <f>+IF(AB98='Tabla Valoración controles'!$D$13,'Tabla Valoración controles'!$F$13,'Tabla Valoración controles'!$F$14)</f>
        <v>0</v>
      </c>
      <c r="AD98" s="151">
        <f t="shared" si="6"/>
        <v>0.15</v>
      </c>
      <c r="AE98" s="215" t="s">
        <v>131</v>
      </c>
      <c r="AF98" s="142">
        <f>IF(AE98=CONTROLES!$C$50,CONTROLES!$D$50,CONTROLES!$D$51)</f>
        <v>15</v>
      </c>
      <c r="AG98" s="212" t="s">
        <v>132</v>
      </c>
      <c r="AH98" s="142">
        <f>IF(AG98=CONTROLES!$C$52,CONTROLES!$D$52,CONTROLES!$D$53)</f>
        <v>15</v>
      </c>
      <c r="AI98" s="212" t="s">
        <v>133</v>
      </c>
      <c r="AJ98" s="142">
        <f>IF('Riesgos gestión'!AI98=CONTROLES!$C$54,CONTROLES!$D$54,CONTROLES!$D$55)</f>
        <v>15</v>
      </c>
      <c r="AK98" s="214"/>
      <c r="AL98" s="142" t="e" cm="1">
        <f t="array" ref="AL98">_xlfn.IFS(AK98=CONTROLES!$C$56,"15",'Riesgos gestión'!AK98=CONTROLES!$C$57,"10",AK98=CONTROLES!$C$58,"0")</f>
        <v>#N/A</v>
      </c>
      <c r="AM98" s="212" t="s">
        <v>135</v>
      </c>
      <c r="AN98" s="142">
        <f>IF(AM98=CONTROLES!$C$59,CONTROLES!$D$59,CONTROLES!$D$60)</f>
        <v>15</v>
      </c>
      <c r="AO98" s="212" t="s">
        <v>136</v>
      </c>
      <c r="AP98" s="142">
        <f>IF(AO98=CONTROLES!$C$61,CONTROLES!$D$61,CONTROLES!$D$62)</f>
        <v>15</v>
      </c>
      <c r="AQ98" s="212" t="s">
        <v>137</v>
      </c>
      <c r="AR98" s="142" t="str" cm="1">
        <f t="array" ref="AR98">_xlfn.IFS(AQ98=CONTROLES!$C$63,"10",'Riesgos gestión'!AQ98=CONTROLES!$C$64,"5",AQ98=CONTROLES!$C$65,"0")</f>
        <v>10</v>
      </c>
      <c r="AS98" s="218" t="e">
        <f t="shared" si="9"/>
        <v>#N/A</v>
      </c>
      <c r="AT98" s="219" t="str">
        <f t="shared" si="7"/>
        <v/>
      </c>
      <c r="AU98" s="306"/>
      <c r="AV98" s="306"/>
      <c r="AW98" s="306"/>
      <c r="AX98" s="306"/>
      <c r="AY98" s="306"/>
      <c r="AZ98" s="306"/>
      <c r="BA98" s="306"/>
      <c r="BB98" s="156"/>
      <c r="BC98" s="156"/>
      <c r="BD98" s="167"/>
      <c r="BE98" s="168"/>
      <c r="BF98" s="168"/>
      <c r="BG98" s="156"/>
      <c r="BH98" s="156"/>
      <c r="BI98" s="156"/>
      <c r="BJ98" s="157"/>
      <c r="BK98" s="157"/>
      <c r="BL98" s="157"/>
      <c r="BM98" s="157"/>
      <c r="BN98" s="157"/>
      <c r="BO98" s="157"/>
      <c r="BP98" s="157"/>
      <c r="BQ98" s="157"/>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row>
    <row r="99" spans="1:130" ht="33" hidden="1" customHeight="1" x14ac:dyDescent="0.25">
      <c r="A99" s="326"/>
      <c r="B99" s="311"/>
      <c r="C99" s="306"/>
      <c r="D99" s="306"/>
      <c r="E99" s="306"/>
      <c r="F99" s="306"/>
      <c r="G99" s="306"/>
      <c r="H99" s="253"/>
      <c r="I99" s="306"/>
      <c r="J99" s="306"/>
      <c r="K99" s="306"/>
      <c r="L99" s="306"/>
      <c r="M99" s="306"/>
      <c r="N99" s="306"/>
      <c r="O99" s="306"/>
      <c r="P99" s="306"/>
      <c r="Q99" s="153"/>
      <c r="R99" s="179"/>
      <c r="S99" s="141" t="s">
        <v>145</v>
      </c>
      <c r="T99" s="213" t="s">
        <v>145</v>
      </c>
      <c r="U99" s="151">
        <f>+IF(T99='Tabla Valoración controles'!$D$4,'Tabla Valoración controles'!$F$4,IF(T99='Tabla Valoración controles'!$D$5,'Tabla Valoración controles'!$F$5,IF(T99=FORMULAS!$A$10,0,'Tabla Valoración controles'!$F$6)))</f>
        <v>0</v>
      </c>
      <c r="V99" s="215" t="s">
        <v>127</v>
      </c>
      <c r="W99" s="151">
        <f>+IF(V99='Tabla Valoración controles'!$D$7,'Tabla Valoración controles'!$F$7,IF(V99=FORMULAS!$A$10,0,'Tabla Valoración controles'!$F$8))</f>
        <v>0.15</v>
      </c>
      <c r="X99" s="213"/>
      <c r="Y99" s="151">
        <f>+IF(X99='Tabla Valoración controles'!$D$9,'Tabla Valoración controles'!$F$9,'Tabla Valoración controles'!$F$10)</f>
        <v>0</v>
      </c>
      <c r="Z99" s="215" t="s">
        <v>129</v>
      </c>
      <c r="AA99" s="151">
        <f>+IF(Z99='Tabla Valoración controles'!$D$11,'Tabla Valoración controles'!$F$11,'Tabla Valoración controles'!$F$12)</f>
        <v>0</v>
      </c>
      <c r="AB99" s="215" t="s">
        <v>130</v>
      </c>
      <c r="AC99" s="151">
        <f>+IF(AB99='Tabla Valoración controles'!$D$13,'Tabla Valoración controles'!$F$13,'Tabla Valoración controles'!$F$14)</f>
        <v>0</v>
      </c>
      <c r="AD99" s="151">
        <f t="shared" si="6"/>
        <v>0.15</v>
      </c>
      <c r="AE99" s="215" t="s">
        <v>131</v>
      </c>
      <c r="AF99" s="142">
        <f>IF(AE99=CONTROLES!$C$50,CONTROLES!$D$50,CONTROLES!$D$51)</f>
        <v>15</v>
      </c>
      <c r="AG99" s="212" t="s">
        <v>132</v>
      </c>
      <c r="AH99" s="142">
        <f>IF(AG99=CONTROLES!$C$52,CONTROLES!$D$52,CONTROLES!$D$53)</f>
        <v>15</v>
      </c>
      <c r="AI99" s="212" t="s">
        <v>133</v>
      </c>
      <c r="AJ99" s="142">
        <f>IF('Riesgos gestión'!AI99=CONTROLES!$C$54,CONTROLES!$D$54,CONTROLES!$D$55)</f>
        <v>15</v>
      </c>
      <c r="AK99" s="214"/>
      <c r="AL99" s="142" t="e" cm="1">
        <f t="array" ref="AL99">_xlfn.IFS(AK99=CONTROLES!$C$56,"15",'Riesgos gestión'!AK99=CONTROLES!$C$57,"10",AK99=CONTROLES!$C$58,"0")</f>
        <v>#N/A</v>
      </c>
      <c r="AM99" s="212" t="s">
        <v>135</v>
      </c>
      <c r="AN99" s="142">
        <f>IF(AM99=CONTROLES!$C$59,CONTROLES!$D$59,CONTROLES!$D$60)</f>
        <v>15</v>
      </c>
      <c r="AO99" s="212" t="s">
        <v>136</v>
      </c>
      <c r="AP99" s="142">
        <f>IF(AO99=CONTROLES!$C$61,CONTROLES!$D$61,CONTROLES!$D$62)</f>
        <v>15</v>
      </c>
      <c r="AQ99" s="212" t="s">
        <v>137</v>
      </c>
      <c r="AR99" s="142" t="str" cm="1">
        <f t="array" ref="AR99">_xlfn.IFS(AQ99=CONTROLES!$C$63,"10",'Riesgos gestión'!AQ99=CONTROLES!$C$64,"5",AQ99=CONTROLES!$C$65,"0")</f>
        <v>10</v>
      </c>
      <c r="AS99" s="218" t="e">
        <f t="shared" si="9"/>
        <v>#N/A</v>
      </c>
      <c r="AT99" s="219" t="str">
        <f t="shared" si="7"/>
        <v/>
      </c>
      <c r="AU99" s="306"/>
      <c r="AV99" s="306"/>
      <c r="AW99" s="306"/>
      <c r="AX99" s="306"/>
      <c r="AY99" s="306"/>
      <c r="AZ99" s="306"/>
      <c r="BA99" s="306"/>
      <c r="BB99" s="156"/>
      <c r="BC99" s="156"/>
      <c r="BD99" s="167"/>
      <c r="BE99" s="168"/>
      <c r="BF99" s="168"/>
      <c r="BG99" s="156"/>
      <c r="BH99" s="156"/>
      <c r="BI99" s="156"/>
      <c r="BJ99" s="157"/>
      <c r="BK99" s="157"/>
      <c r="BL99" s="157"/>
      <c r="BM99" s="157"/>
      <c r="BN99" s="157"/>
      <c r="BO99" s="157"/>
      <c r="BP99" s="157"/>
      <c r="BQ99" s="157"/>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row>
    <row r="100" spans="1:130" ht="140.25" x14ac:dyDescent="0.25">
      <c r="A100" s="325">
        <v>16</v>
      </c>
      <c r="B100" s="310" t="s">
        <v>242</v>
      </c>
      <c r="C100" s="310" t="str">
        <f>VLOOKUP(B100,FORMULAS!$A$30:$C$52,2,0)</f>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
      <c r="D100" s="310" t="str">
        <f>VLOOKUP(B100,FORMULAS!$A$30:$C$52,3,0)</f>
        <v xml:space="preserve">Jefe Oficina Asesora de Planeación </v>
      </c>
      <c r="E100" s="327" t="s">
        <v>192</v>
      </c>
      <c r="F100" s="327" t="s">
        <v>629</v>
      </c>
      <c r="G100" s="328" t="s">
        <v>630</v>
      </c>
      <c r="H100" s="336" t="s">
        <v>628</v>
      </c>
      <c r="I100" s="317">
        <v>300</v>
      </c>
      <c r="J100" s="313" t="str">
        <f>VLOOKUP(K100,'Tabla probabilidad'!$D$3:$E$8,2,0)</f>
        <v>Media</v>
      </c>
      <c r="K100" s="316">
        <v>0.6</v>
      </c>
      <c r="L100" s="314" t="s">
        <v>162</v>
      </c>
      <c r="M100" s="305" t="str">
        <f>VLOOKUP(L100,'Tabla Impacto'!$D$3:$F$8,3,0)</f>
        <v>Leve</v>
      </c>
      <c r="N100" s="305">
        <f>VLOOKUP(L100,'Tabla Impacto'!$D$3:$F$8,2,0)</f>
        <v>0.2</v>
      </c>
      <c r="O100" s="329" t="str">
        <f>CONCATENATE(M100,J100)</f>
        <v>LeveMedia</v>
      </c>
      <c r="P100" s="307" t="str">
        <f>VLOOKUP(O100,FORMULAS!$K$17:$L$42,2,0)</f>
        <v>Moderado</v>
      </c>
      <c r="Q100" s="160">
        <v>1</v>
      </c>
      <c r="R100" s="181" t="s">
        <v>243</v>
      </c>
      <c r="S100" s="141" t="s">
        <v>126</v>
      </c>
      <c r="T100" s="215" t="s">
        <v>126</v>
      </c>
      <c r="U100" s="151">
        <f>+IF(T100='Tabla Valoración controles'!$D$4,'Tabla Valoración controles'!$F$4,IF(T100='Tabla Valoración controles'!$D$5,'Tabla Valoración controles'!$F$5,IF(T100=FORMULAS!$A$10,0,'Tabla Valoración controles'!$F$6)))</f>
        <v>0.25</v>
      </c>
      <c r="V100" s="215" t="s">
        <v>127</v>
      </c>
      <c r="W100" s="151">
        <f>+IF(V100='Tabla Valoración controles'!$D$7,'Tabla Valoración controles'!$F$7,IF(V100=FORMULAS!$A$10,0,'Tabla Valoración controles'!$F$8))</f>
        <v>0.15</v>
      </c>
      <c r="X100" s="213" t="s">
        <v>128</v>
      </c>
      <c r="Y100" s="151">
        <f>+IF(X100='Tabla Valoración controles'!$D$9,'Tabla Valoración controles'!$F$9,'Tabla Valoración controles'!$F$10)</f>
        <v>0</v>
      </c>
      <c r="Z100" s="215" t="s">
        <v>129</v>
      </c>
      <c r="AA100" s="151">
        <f>+IF(Z100='Tabla Valoración controles'!$D$11,'Tabla Valoración controles'!$F$11,'Tabla Valoración controles'!$F$12)</f>
        <v>0</v>
      </c>
      <c r="AB100" s="215" t="s">
        <v>130</v>
      </c>
      <c r="AC100" s="151">
        <f>+IF(AB100='Tabla Valoración controles'!$D$13,'Tabla Valoración controles'!$F$13,'Tabla Valoración controles'!$F$14)</f>
        <v>0</v>
      </c>
      <c r="AD100" s="151">
        <f t="shared" si="6"/>
        <v>0.4</v>
      </c>
      <c r="AE100" s="215" t="s">
        <v>131</v>
      </c>
      <c r="AF100" s="142">
        <f>IF(AE100=CONTROLES!$C$50,CONTROLES!$D$50,CONTROLES!$D$51)</f>
        <v>15</v>
      </c>
      <c r="AG100" s="212" t="s">
        <v>132</v>
      </c>
      <c r="AH100" s="142">
        <f>IF(AG100=CONTROLES!$C$52,CONTROLES!$D$52,CONTROLES!$D$53)</f>
        <v>15</v>
      </c>
      <c r="AI100" s="212" t="s">
        <v>133</v>
      </c>
      <c r="AJ100" s="142">
        <f>IF('Riesgos gestión'!AI100=CONTROLES!$C$54,CONTROLES!$D$54,CONTROLES!$D$55)</f>
        <v>15</v>
      </c>
      <c r="AK100" s="212" t="s">
        <v>134</v>
      </c>
      <c r="AL100" s="142" t="str" cm="1">
        <f t="array" ref="AL100">_xlfn.IFS(AK100=CONTROLES!$C$56,"15",'Riesgos gestión'!AK100=CONTROLES!$C$57,"10",AK100=CONTROLES!$C$58,"0")</f>
        <v>15</v>
      </c>
      <c r="AM100" s="212" t="s">
        <v>135</v>
      </c>
      <c r="AN100" s="142">
        <f>IF(AM100=CONTROLES!$C$59,CONTROLES!$D$59,CONTROLES!$D$60)</f>
        <v>15</v>
      </c>
      <c r="AO100" s="212" t="s">
        <v>136</v>
      </c>
      <c r="AP100" s="142">
        <f>IF(AO100=CONTROLES!$C$61,CONTROLES!$D$61,CONTROLES!$D$62)</f>
        <v>15</v>
      </c>
      <c r="AQ100" s="212" t="s">
        <v>137</v>
      </c>
      <c r="AR100" s="142" t="str" cm="1">
        <f t="array" ref="AR100">_xlfn.IFS(AQ100=CONTROLES!$C$63,"10",'Riesgos gestión'!AQ100=CONTROLES!$C$64,"5",AQ100=CONTROLES!$C$65,"0")</f>
        <v>10</v>
      </c>
      <c r="AS100" s="218">
        <f t="shared" si="9"/>
        <v>100</v>
      </c>
      <c r="AT100" s="219" t="str">
        <f t="shared" si="7"/>
        <v>Fuerte</v>
      </c>
      <c r="AU100" s="315" t="e">
        <f>+#REF!</f>
        <v>#REF!</v>
      </c>
      <c r="AV100" s="315" t="s">
        <v>172</v>
      </c>
      <c r="AW100" s="315" t="s">
        <v>224</v>
      </c>
      <c r="AX100" s="315">
        <v>0.2</v>
      </c>
      <c r="AY100" s="316" t="str">
        <f>CONCATENATE(AW100,AV100)</f>
        <v>LeveMedia</v>
      </c>
      <c r="AZ100" s="317" t="str">
        <f>VLOOKUP(AY100,[5]FORMULAS!$K$17:$L$42,2,0)</f>
        <v>Moderado</v>
      </c>
      <c r="BA100" s="316" t="s">
        <v>138</v>
      </c>
      <c r="BB100" s="182" t="s">
        <v>244</v>
      </c>
      <c r="BC100" s="156" t="s">
        <v>245</v>
      </c>
      <c r="BD100" s="161" t="s">
        <v>141</v>
      </c>
      <c r="BE100" s="183">
        <v>45323</v>
      </c>
      <c r="BF100" s="183">
        <v>45657</v>
      </c>
      <c r="BG100" s="182" t="s">
        <v>246</v>
      </c>
      <c r="BH100" s="182" t="s">
        <v>247</v>
      </c>
      <c r="BI100" s="156" t="s">
        <v>539</v>
      </c>
      <c r="BJ100" s="157"/>
      <c r="BK100" s="157"/>
      <c r="BL100" s="157"/>
      <c r="BM100" s="157"/>
      <c r="BN100" s="157"/>
      <c r="BO100" s="157"/>
      <c r="BP100" s="157"/>
      <c r="BQ100" s="157"/>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402">
        <v>45667</v>
      </c>
      <c r="DN100" s="390" t="s">
        <v>757</v>
      </c>
      <c r="DO100" s="390" t="s">
        <v>758</v>
      </c>
      <c r="DP100" s="390" t="s">
        <v>758</v>
      </c>
      <c r="DQ100" s="390" t="s">
        <v>758</v>
      </c>
      <c r="DR100" s="390" t="s">
        <v>758</v>
      </c>
      <c r="DS100" s="390" t="s">
        <v>758</v>
      </c>
      <c r="DT100" s="390" t="s">
        <v>758</v>
      </c>
      <c r="DU100" s="158"/>
      <c r="DV100" s="158"/>
      <c r="DW100" s="158"/>
      <c r="DX100" s="158"/>
      <c r="DY100" s="158"/>
      <c r="DZ100" s="158"/>
    </row>
    <row r="101" spans="1:130" ht="99" customHeight="1" x14ac:dyDescent="0.25">
      <c r="A101" s="326"/>
      <c r="B101" s="306"/>
      <c r="C101" s="306"/>
      <c r="D101" s="306"/>
      <c r="E101" s="306"/>
      <c r="F101" s="306"/>
      <c r="G101" s="306"/>
      <c r="H101" s="337"/>
      <c r="I101" s="306"/>
      <c r="J101" s="306"/>
      <c r="K101" s="306"/>
      <c r="L101" s="306"/>
      <c r="M101" s="306"/>
      <c r="N101" s="306"/>
      <c r="O101" s="306"/>
      <c r="P101" s="306"/>
      <c r="Q101" s="160">
        <v>2</v>
      </c>
      <c r="R101" s="181" t="s">
        <v>248</v>
      </c>
      <c r="S101" s="141" t="s">
        <v>179</v>
      </c>
      <c r="T101" s="215" t="s">
        <v>126</v>
      </c>
      <c r="U101" s="151">
        <f>+IF(T101='Tabla Valoración controles'!$D$4,'Tabla Valoración controles'!$F$4,IF(T101='Tabla Valoración controles'!$D$5,'Tabla Valoración controles'!$F$5,IF(T101=FORMULAS!$A$10,0,'Tabla Valoración controles'!$F$6)))</f>
        <v>0.25</v>
      </c>
      <c r="V101" s="215" t="s">
        <v>127</v>
      </c>
      <c r="W101" s="151">
        <f>+IF(V101='Tabla Valoración controles'!$D$7,'Tabla Valoración controles'!$F$7,IF(V101=FORMULAS!$A$10,0,'Tabla Valoración controles'!$F$8))</f>
        <v>0.15</v>
      </c>
      <c r="X101" s="213" t="s">
        <v>128</v>
      </c>
      <c r="Y101" s="151">
        <f>+IF(X101='Tabla Valoración controles'!$D$9,'Tabla Valoración controles'!$F$9,'Tabla Valoración controles'!$F$10)</f>
        <v>0</v>
      </c>
      <c r="Z101" s="215" t="s">
        <v>129</v>
      </c>
      <c r="AA101" s="151">
        <f>+IF(Z101='Tabla Valoración controles'!$D$11,'Tabla Valoración controles'!$F$11,'Tabla Valoración controles'!$F$12)</f>
        <v>0</v>
      </c>
      <c r="AB101" s="215" t="s">
        <v>130</v>
      </c>
      <c r="AC101" s="151">
        <f>+IF(AB101='Tabla Valoración controles'!$D$13,'Tabla Valoración controles'!$F$13,'Tabla Valoración controles'!$F$14)</f>
        <v>0</v>
      </c>
      <c r="AD101" s="151">
        <f t="shared" si="6"/>
        <v>0.4</v>
      </c>
      <c r="AE101" s="215" t="s">
        <v>131</v>
      </c>
      <c r="AF101" s="142">
        <f>IF(AE101=CONTROLES!$C$50,CONTROLES!$D$50,CONTROLES!$D$51)</f>
        <v>15</v>
      </c>
      <c r="AG101" s="212" t="s">
        <v>132</v>
      </c>
      <c r="AH101" s="142">
        <f>IF(AG101=CONTROLES!$C$52,CONTROLES!$D$52,CONTROLES!$D$53)</f>
        <v>15</v>
      </c>
      <c r="AI101" s="212" t="s">
        <v>133</v>
      </c>
      <c r="AJ101" s="142">
        <f>IF('Riesgos gestión'!AI101=CONTROLES!$C$54,CONTROLES!$D$54,CONTROLES!$D$55)</f>
        <v>15</v>
      </c>
      <c r="AK101" s="212" t="s">
        <v>188</v>
      </c>
      <c r="AL101" s="142" t="str" cm="1">
        <f t="array" ref="AL101">_xlfn.IFS(AK101=CONTROLES!$C$56,"15",'Riesgos gestión'!AK101=CONTROLES!$C$57,"10",AK101=CONTROLES!$C$58,"0")</f>
        <v>10</v>
      </c>
      <c r="AM101" s="212" t="s">
        <v>135</v>
      </c>
      <c r="AN101" s="142">
        <f>IF(AM101=CONTROLES!$C$59,CONTROLES!$D$59,CONTROLES!$D$60)</f>
        <v>15</v>
      </c>
      <c r="AO101" s="212" t="s">
        <v>136</v>
      </c>
      <c r="AP101" s="142">
        <f>IF(AO101=CONTROLES!$C$61,CONTROLES!$D$61,CONTROLES!$D$62)</f>
        <v>15</v>
      </c>
      <c r="AQ101" s="212" t="s">
        <v>137</v>
      </c>
      <c r="AR101" s="142" t="str" cm="1">
        <f t="array" ref="AR101">_xlfn.IFS(AQ101=CONTROLES!$C$63,"10",'Riesgos gestión'!AQ101=CONTROLES!$C$64,"5",AQ101=CONTROLES!$C$65,"0")</f>
        <v>10</v>
      </c>
      <c r="AS101" s="218">
        <f t="shared" si="9"/>
        <v>95</v>
      </c>
      <c r="AT101" s="219" t="str">
        <f t="shared" si="7"/>
        <v>Moderado</v>
      </c>
      <c r="AU101" s="306"/>
      <c r="AV101" s="306"/>
      <c r="AW101" s="306"/>
      <c r="AX101" s="306"/>
      <c r="AY101" s="306"/>
      <c r="AZ101" s="306"/>
      <c r="BA101" s="306"/>
      <c r="BB101" s="152" t="s">
        <v>249</v>
      </c>
      <c r="BC101" s="156" t="s">
        <v>245</v>
      </c>
      <c r="BD101" s="161" t="s">
        <v>152</v>
      </c>
      <c r="BE101" s="183">
        <v>45292</v>
      </c>
      <c r="BF101" s="183">
        <v>45352</v>
      </c>
      <c r="BG101" s="156" t="s">
        <v>250</v>
      </c>
      <c r="BH101" s="156" t="s">
        <v>251</v>
      </c>
      <c r="BI101" s="156" t="s">
        <v>539</v>
      </c>
      <c r="BJ101" s="157"/>
      <c r="BK101" s="157"/>
      <c r="BL101" s="157"/>
      <c r="BM101" s="157"/>
      <c r="BN101" s="157"/>
      <c r="BO101" s="157"/>
      <c r="BP101" s="157"/>
      <c r="BQ101" s="157"/>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402">
        <v>45667</v>
      </c>
      <c r="DN101" s="390" t="s">
        <v>757</v>
      </c>
      <c r="DO101" s="390" t="s">
        <v>758</v>
      </c>
      <c r="DP101" s="390" t="s">
        <v>758</v>
      </c>
      <c r="DQ101" s="390" t="s">
        <v>758</v>
      </c>
      <c r="DR101" s="390" t="s">
        <v>758</v>
      </c>
      <c r="DS101" s="390" t="s">
        <v>758</v>
      </c>
      <c r="DT101" s="390" t="s">
        <v>758</v>
      </c>
      <c r="DU101" s="158"/>
      <c r="DV101" s="158"/>
      <c r="DW101" s="158"/>
      <c r="DX101" s="158"/>
      <c r="DY101" s="158"/>
      <c r="DZ101" s="158"/>
    </row>
    <row r="102" spans="1:130" ht="89.25" customHeight="1" x14ac:dyDescent="0.25">
      <c r="A102" s="326"/>
      <c r="B102" s="306"/>
      <c r="C102" s="306"/>
      <c r="D102" s="306"/>
      <c r="E102" s="306"/>
      <c r="F102" s="306"/>
      <c r="G102" s="306"/>
      <c r="H102" s="337"/>
      <c r="I102" s="306"/>
      <c r="J102" s="306"/>
      <c r="K102" s="306"/>
      <c r="L102" s="306"/>
      <c r="M102" s="306"/>
      <c r="N102" s="306"/>
      <c r="O102" s="306"/>
      <c r="P102" s="306"/>
      <c r="Q102" s="160">
        <v>3</v>
      </c>
      <c r="R102" s="181" t="s">
        <v>252</v>
      </c>
      <c r="S102" s="141" t="s">
        <v>126</v>
      </c>
      <c r="T102" s="215" t="s">
        <v>126</v>
      </c>
      <c r="U102" s="151">
        <f>+IF(T102='Tabla Valoración controles'!$D$4,'Tabla Valoración controles'!$F$4,IF(T102='Tabla Valoración controles'!$D$5,'Tabla Valoración controles'!$F$5,IF(T102=FORMULAS!$A$10,0,'Tabla Valoración controles'!$F$6)))</f>
        <v>0.25</v>
      </c>
      <c r="V102" s="215" t="s">
        <v>127</v>
      </c>
      <c r="W102" s="151">
        <f>+IF(V102='Tabla Valoración controles'!$D$7,'Tabla Valoración controles'!$F$7,IF(V102=FORMULAS!$A$10,0,'Tabla Valoración controles'!$F$8))</f>
        <v>0.15</v>
      </c>
      <c r="X102" s="213" t="s">
        <v>128</v>
      </c>
      <c r="Y102" s="151">
        <f>+IF(X102='Tabla Valoración controles'!$D$9,'Tabla Valoración controles'!$F$9,'Tabla Valoración controles'!$F$10)</f>
        <v>0</v>
      </c>
      <c r="Z102" s="215" t="s">
        <v>129</v>
      </c>
      <c r="AA102" s="151">
        <f>+IF(Z102='Tabla Valoración controles'!$D$11,'Tabla Valoración controles'!$F$11,'Tabla Valoración controles'!$F$12)</f>
        <v>0</v>
      </c>
      <c r="AB102" s="215" t="s">
        <v>130</v>
      </c>
      <c r="AC102" s="151">
        <f>+IF(AB102='Tabla Valoración controles'!$D$13,'Tabla Valoración controles'!$F$13,'Tabla Valoración controles'!$F$14)</f>
        <v>0</v>
      </c>
      <c r="AD102" s="151">
        <f t="shared" si="6"/>
        <v>0.4</v>
      </c>
      <c r="AE102" s="215" t="s">
        <v>131</v>
      </c>
      <c r="AF102" s="142">
        <f>IF(AE102=CONTROLES!$C$50,CONTROLES!$D$50,CONTROLES!$D$51)</f>
        <v>15</v>
      </c>
      <c r="AG102" s="212" t="s">
        <v>132</v>
      </c>
      <c r="AH102" s="142">
        <f>IF(AG102=CONTROLES!$C$52,CONTROLES!$D$52,CONTROLES!$D$53)</f>
        <v>15</v>
      </c>
      <c r="AI102" s="212" t="s">
        <v>133</v>
      </c>
      <c r="AJ102" s="142">
        <f>IF('Riesgos gestión'!AI102=CONTROLES!$C$54,CONTROLES!$D$54,CONTROLES!$D$55)</f>
        <v>15</v>
      </c>
      <c r="AK102" s="212" t="s">
        <v>134</v>
      </c>
      <c r="AL102" s="142" t="str" cm="1">
        <f t="array" ref="AL102">_xlfn.IFS(AK102=CONTROLES!$C$56,"15",'Riesgos gestión'!AK102=CONTROLES!$C$57,"10",AK102=CONTROLES!$C$58,"0")</f>
        <v>15</v>
      </c>
      <c r="AM102" s="212" t="s">
        <v>135</v>
      </c>
      <c r="AN102" s="142">
        <f>IF(AM102=CONTROLES!$C$59,CONTROLES!$D$59,CONTROLES!$D$60)</f>
        <v>15</v>
      </c>
      <c r="AO102" s="212" t="s">
        <v>136</v>
      </c>
      <c r="AP102" s="142">
        <f>IF(AO102=CONTROLES!$C$61,CONTROLES!$D$61,CONTROLES!$D$62)</f>
        <v>15</v>
      </c>
      <c r="AQ102" s="212" t="s">
        <v>137</v>
      </c>
      <c r="AR102" s="142" t="str" cm="1">
        <f t="array" ref="AR102">_xlfn.IFS(AQ102=CONTROLES!$C$63,"10",'Riesgos gestión'!AQ102=CONTROLES!$C$64,"5",AQ102=CONTROLES!$C$65,"0")</f>
        <v>10</v>
      </c>
      <c r="AS102" s="218">
        <f t="shared" si="9"/>
        <v>100</v>
      </c>
      <c r="AT102" s="219" t="str">
        <f t="shared" si="7"/>
        <v>Fuerte</v>
      </c>
      <c r="AU102" s="306"/>
      <c r="AV102" s="306"/>
      <c r="AW102" s="306"/>
      <c r="AX102" s="306"/>
      <c r="AY102" s="306"/>
      <c r="AZ102" s="306"/>
      <c r="BA102" s="306"/>
      <c r="BB102" s="152"/>
      <c r="BC102" s="156"/>
      <c r="BD102" s="161"/>
      <c r="BE102" s="183"/>
      <c r="BF102" s="183"/>
      <c r="BG102" s="156"/>
      <c r="BH102" s="156"/>
      <c r="BI102" s="154"/>
      <c r="BJ102" s="157"/>
      <c r="BK102" s="157"/>
      <c r="BL102" s="157"/>
      <c r="BM102" s="157"/>
      <c r="BN102" s="157"/>
      <c r="BO102" s="157"/>
      <c r="BP102" s="157"/>
      <c r="BQ102" s="157"/>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row>
    <row r="103" spans="1:130" ht="17.25" hidden="1" customHeight="1" x14ac:dyDescent="0.25">
      <c r="A103" s="326"/>
      <c r="B103" s="306"/>
      <c r="C103" s="306"/>
      <c r="D103" s="306"/>
      <c r="E103" s="306"/>
      <c r="F103" s="306"/>
      <c r="G103" s="306"/>
      <c r="H103" s="337"/>
      <c r="I103" s="306"/>
      <c r="J103" s="306"/>
      <c r="K103" s="306"/>
      <c r="L103" s="306"/>
      <c r="M103" s="306"/>
      <c r="N103" s="306"/>
      <c r="O103" s="306"/>
      <c r="P103" s="306"/>
      <c r="Q103" s="160"/>
      <c r="R103" s="181"/>
      <c r="S103" s="141" t="s">
        <v>145</v>
      </c>
      <c r="T103" s="213" t="s">
        <v>145</v>
      </c>
      <c r="U103" s="151">
        <f>+IF(T103='Tabla Valoración controles'!$D$4,'Tabla Valoración controles'!$F$4,IF(T103='Tabla Valoración controles'!$D$5,'Tabla Valoración controles'!$F$5,IF(T103=FORMULAS!$A$10,0,'Tabla Valoración controles'!$F$6)))</f>
        <v>0</v>
      </c>
      <c r="V103" s="215" t="s">
        <v>127</v>
      </c>
      <c r="W103" s="151">
        <f>+IF(V103='Tabla Valoración controles'!$D$7,'Tabla Valoración controles'!$F$7,IF(V103=FORMULAS!$A$10,0,'Tabla Valoración controles'!$F$8))</f>
        <v>0.15</v>
      </c>
      <c r="X103" s="213"/>
      <c r="Y103" s="151">
        <f>+IF(X103='Tabla Valoración controles'!$D$9,'Tabla Valoración controles'!$F$9,'Tabla Valoración controles'!$F$10)</f>
        <v>0</v>
      </c>
      <c r="Z103" s="215" t="s">
        <v>129</v>
      </c>
      <c r="AA103" s="151">
        <f>+IF(Z103='Tabla Valoración controles'!$D$11,'Tabla Valoración controles'!$F$11,'Tabla Valoración controles'!$F$12)</f>
        <v>0</v>
      </c>
      <c r="AB103" s="215" t="s">
        <v>130</v>
      </c>
      <c r="AC103" s="151">
        <f>+IF(AB103='Tabla Valoración controles'!$D$13,'Tabla Valoración controles'!$F$13,'Tabla Valoración controles'!$F$14)</f>
        <v>0</v>
      </c>
      <c r="AD103" s="151">
        <f t="shared" si="6"/>
        <v>0.15</v>
      </c>
      <c r="AE103" s="215" t="s">
        <v>131</v>
      </c>
      <c r="AF103" s="142">
        <f>IF(AE103=CONTROLES!$C$50,CONTROLES!$D$50,CONTROLES!$D$51)</f>
        <v>15</v>
      </c>
      <c r="AG103" s="212" t="s">
        <v>132</v>
      </c>
      <c r="AH103" s="142">
        <f>IF(AG103=CONTROLES!$C$52,CONTROLES!$D$52,CONTROLES!$D$53)</f>
        <v>15</v>
      </c>
      <c r="AI103" s="212" t="s">
        <v>133</v>
      </c>
      <c r="AJ103" s="142">
        <f>IF('Riesgos gestión'!AI103=CONTROLES!$C$54,CONTROLES!$D$54,CONTROLES!$D$55)</f>
        <v>15</v>
      </c>
      <c r="AK103" s="214"/>
      <c r="AL103" s="142" t="e" cm="1">
        <f t="array" ref="AL103">_xlfn.IFS(AK103=CONTROLES!$C$56,"15",'Riesgos gestión'!AK103=CONTROLES!$C$57,"10",AK103=CONTROLES!$C$58,"0")</f>
        <v>#N/A</v>
      </c>
      <c r="AM103" s="212" t="s">
        <v>135</v>
      </c>
      <c r="AN103" s="142">
        <f>IF(AM103=CONTROLES!$C$59,CONTROLES!$D$59,CONTROLES!$D$60)</f>
        <v>15</v>
      </c>
      <c r="AO103" s="212" t="s">
        <v>136</v>
      </c>
      <c r="AP103" s="142">
        <f>IF(AO103=CONTROLES!$C$61,CONTROLES!$D$61,CONTROLES!$D$62)</f>
        <v>15</v>
      </c>
      <c r="AQ103" s="212" t="s">
        <v>137</v>
      </c>
      <c r="AR103" s="142" t="str" cm="1">
        <f t="array" ref="AR103">_xlfn.IFS(AQ103=CONTROLES!$C$63,"10",'Riesgos gestión'!AQ103=CONTROLES!$C$64,"5",AQ103=CONTROLES!$C$65,"0")</f>
        <v>10</v>
      </c>
      <c r="AS103" s="218" t="e">
        <f t="shared" si="9"/>
        <v>#N/A</v>
      </c>
      <c r="AT103" s="219" t="str">
        <f t="shared" si="7"/>
        <v/>
      </c>
      <c r="AU103" s="306"/>
      <c r="AV103" s="306"/>
      <c r="AW103" s="306"/>
      <c r="AX103" s="306"/>
      <c r="AY103" s="306"/>
      <c r="AZ103" s="306"/>
      <c r="BA103" s="306"/>
      <c r="BB103" s="182"/>
      <c r="BC103" s="156"/>
      <c r="BD103" s="161"/>
      <c r="BE103" s="183"/>
      <c r="BF103" s="183"/>
      <c r="BG103" s="182"/>
      <c r="BH103" s="182"/>
      <c r="BI103" s="154"/>
      <c r="BJ103" s="157"/>
      <c r="BK103" s="157"/>
      <c r="BL103" s="157"/>
      <c r="BM103" s="157"/>
      <c r="BN103" s="157"/>
      <c r="BO103" s="157"/>
      <c r="BP103" s="157"/>
      <c r="BQ103" s="157"/>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row>
    <row r="104" spans="1:130" ht="17.25" hidden="1" customHeight="1" x14ac:dyDescent="0.25">
      <c r="A104" s="326"/>
      <c r="B104" s="306"/>
      <c r="C104" s="306"/>
      <c r="D104" s="306"/>
      <c r="E104" s="306"/>
      <c r="F104" s="306"/>
      <c r="G104" s="306"/>
      <c r="H104" s="337"/>
      <c r="I104" s="306"/>
      <c r="J104" s="306"/>
      <c r="K104" s="306"/>
      <c r="L104" s="306"/>
      <c r="M104" s="306"/>
      <c r="N104" s="306"/>
      <c r="O104" s="306"/>
      <c r="P104" s="306"/>
      <c r="Q104" s="160"/>
      <c r="R104" s="181"/>
      <c r="S104" s="141" t="s">
        <v>145</v>
      </c>
      <c r="T104" s="213" t="s">
        <v>145</v>
      </c>
      <c r="U104" s="151">
        <f>+IF(T104='Tabla Valoración controles'!$D$4,'Tabla Valoración controles'!$F$4,IF(T104='Tabla Valoración controles'!$D$5,'Tabla Valoración controles'!$F$5,IF(T104=FORMULAS!$A$10,0,'Tabla Valoración controles'!$F$6)))</f>
        <v>0</v>
      </c>
      <c r="V104" s="215" t="s">
        <v>127</v>
      </c>
      <c r="W104" s="151">
        <f>+IF(V104='Tabla Valoración controles'!$D$7,'Tabla Valoración controles'!$F$7,IF(V104=FORMULAS!$A$10,0,'Tabla Valoración controles'!$F$8))</f>
        <v>0.15</v>
      </c>
      <c r="X104" s="213"/>
      <c r="Y104" s="151">
        <f>+IF(X104='Tabla Valoración controles'!$D$9,'Tabla Valoración controles'!$F$9,'Tabla Valoración controles'!$F$10)</f>
        <v>0</v>
      </c>
      <c r="Z104" s="215" t="s">
        <v>129</v>
      </c>
      <c r="AA104" s="151">
        <f>+IF(Z104='Tabla Valoración controles'!$D$11,'Tabla Valoración controles'!$F$11,'Tabla Valoración controles'!$F$12)</f>
        <v>0</v>
      </c>
      <c r="AB104" s="215" t="s">
        <v>130</v>
      </c>
      <c r="AC104" s="151">
        <f>+IF(AB104='Tabla Valoración controles'!$D$13,'Tabla Valoración controles'!$F$13,'Tabla Valoración controles'!$F$14)</f>
        <v>0</v>
      </c>
      <c r="AD104" s="151">
        <f t="shared" si="6"/>
        <v>0.15</v>
      </c>
      <c r="AE104" s="215" t="s">
        <v>131</v>
      </c>
      <c r="AF104" s="142">
        <f>IF(AE104=CONTROLES!$C$50,CONTROLES!$D$50,CONTROLES!$D$51)</f>
        <v>15</v>
      </c>
      <c r="AG104" s="212" t="s">
        <v>132</v>
      </c>
      <c r="AH104" s="142">
        <f>IF(AG104=CONTROLES!$C$52,CONTROLES!$D$52,CONTROLES!$D$53)</f>
        <v>15</v>
      </c>
      <c r="AI104" s="212" t="s">
        <v>133</v>
      </c>
      <c r="AJ104" s="142">
        <f>IF('Riesgos gestión'!AI104=CONTROLES!$C$54,CONTROLES!$D$54,CONTROLES!$D$55)</f>
        <v>15</v>
      </c>
      <c r="AK104" s="214"/>
      <c r="AL104" s="142" t="e" cm="1">
        <f t="array" ref="AL104">_xlfn.IFS(AK104=CONTROLES!$C$56,"15",'Riesgos gestión'!AK104=CONTROLES!$C$57,"10",AK104=CONTROLES!$C$58,"0")</f>
        <v>#N/A</v>
      </c>
      <c r="AM104" s="212" t="s">
        <v>135</v>
      </c>
      <c r="AN104" s="142">
        <f>IF(AM104=CONTROLES!$C$59,CONTROLES!$D$59,CONTROLES!$D$60)</f>
        <v>15</v>
      </c>
      <c r="AO104" s="212" t="s">
        <v>136</v>
      </c>
      <c r="AP104" s="142">
        <f>IF(AO104=CONTROLES!$C$61,CONTROLES!$D$61,CONTROLES!$D$62)</f>
        <v>15</v>
      </c>
      <c r="AQ104" s="212" t="s">
        <v>137</v>
      </c>
      <c r="AR104" s="142" t="str" cm="1">
        <f t="array" ref="AR104">_xlfn.IFS(AQ104=CONTROLES!$C$63,"10",'Riesgos gestión'!AQ104=CONTROLES!$C$64,"5",AQ104=CONTROLES!$C$65,"0")</f>
        <v>10</v>
      </c>
      <c r="AS104" s="218" t="e">
        <f t="shared" si="9"/>
        <v>#N/A</v>
      </c>
      <c r="AT104" s="219" t="str">
        <f t="shared" si="7"/>
        <v/>
      </c>
      <c r="AU104" s="306"/>
      <c r="AV104" s="306"/>
      <c r="AW104" s="306"/>
      <c r="AX104" s="306"/>
      <c r="AY104" s="306"/>
      <c r="AZ104" s="306"/>
      <c r="BA104" s="306"/>
      <c r="BB104" s="182"/>
      <c r="BC104" s="156"/>
      <c r="BD104" s="161"/>
      <c r="BE104" s="183"/>
      <c r="BF104" s="183"/>
      <c r="BG104" s="182"/>
      <c r="BH104" s="182"/>
      <c r="BI104" s="154"/>
      <c r="BJ104" s="157"/>
      <c r="BK104" s="157"/>
      <c r="BL104" s="157"/>
      <c r="BM104" s="157"/>
      <c r="BN104" s="157"/>
      <c r="BO104" s="157"/>
      <c r="BP104" s="157"/>
      <c r="BQ104" s="157"/>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row>
    <row r="105" spans="1:130" ht="17.25" hidden="1" customHeight="1" x14ac:dyDescent="0.25">
      <c r="A105" s="326"/>
      <c r="B105" s="306"/>
      <c r="C105" s="306"/>
      <c r="D105" s="306"/>
      <c r="E105" s="306"/>
      <c r="F105" s="306"/>
      <c r="G105" s="306"/>
      <c r="H105" s="338"/>
      <c r="I105" s="306"/>
      <c r="J105" s="306"/>
      <c r="K105" s="306"/>
      <c r="L105" s="306"/>
      <c r="M105" s="306"/>
      <c r="N105" s="306"/>
      <c r="O105" s="306"/>
      <c r="P105" s="306"/>
      <c r="Q105" s="160"/>
      <c r="R105" s="181"/>
      <c r="S105" s="141" t="s">
        <v>145</v>
      </c>
      <c r="T105" s="213" t="s">
        <v>145</v>
      </c>
      <c r="U105" s="151">
        <f>+IF(T105='Tabla Valoración controles'!$D$4,'Tabla Valoración controles'!$F$4,IF(T105='Tabla Valoración controles'!$D$5,'Tabla Valoración controles'!$F$5,IF(T105=FORMULAS!$A$10,0,'Tabla Valoración controles'!$F$6)))</f>
        <v>0</v>
      </c>
      <c r="V105" s="215" t="s">
        <v>127</v>
      </c>
      <c r="W105" s="151">
        <f>+IF(V105='Tabla Valoración controles'!$D$7,'Tabla Valoración controles'!$F$7,IF(V105=FORMULAS!$A$10,0,'Tabla Valoración controles'!$F$8))</f>
        <v>0.15</v>
      </c>
      <c r="X105" s="213"/>
      <c r="Y105" s="151">
        <f>+IF(X105='Tabla Valoración controles'!$D$9,'Tabla Valoración controles'!$F$9,'Tabla Valoración controles'!$F$10)</f>
        <v>0</v>
      </c>
      <c r="Z105" s="215" t="s">
        <v>129</v>
      </c>
      <c r="AA105" s="151">
        <f>+IF(Z105='Tabla Valoración controles'!$D$11,'Tabla Valoración controles'!$F$11,'Tabla Valoración controles'!$F$12)</f>
        <v>0</v>
      </c>
      <c r="AB105" s="215" t="s">
        <v>130</v>
      </c>
      <c r="AC105" s="151">
        <f>+IF(AB105='Tabla Valoración controles'!$D$13,'Tabla Valoración controles'!$F$13,'Tabla Valoración controles'!$F$14)</f>
        <v>0</v>
      </c>
      <c r="AD105" s="151">
        <f t="shared" si="6"/>
        <v>0.15</v>
      </c>
      <c r="AE105" s="215" t="s">
        <v>131</v>
      </c>
      <c r="AF105" s="142">
        <f>IF(AE105=CONTROLES!$C$50,CONTROLES!$D$50,CONTROLES!$D$51)</f>
        <v>15</v>
      </c>
      <c r="AG105" s="212" t="s">
        <v>132</v>
      </c>
      <c r="AH105" s="142">
        <f>IF(AG105=CONTROLES!$C$52,CONTROLES!$D$52,CONTROLES!$D$53)</f>
        <v>15</v>
      </c>
      <c r="AI105" s="212" t="s">
        <v>133</v>
      </c>
      <c r="AJ105" s="142">
        <f>IF('Riesgos gestión'!AI105=CONTROLES!$C$54,CONTROLES!$D$54,CONTROLES!$D$55)</f>
        <v>15</v>
      </c>
      <c r="AK105" s="214"/>
      <c r="AL105" s="142" t="e" cm="1">
        <f t="array" ref="AL105">_xlfn.IFS(AK105=CONTROLES!$C$56,"15",'Riesgos gestión'!AK105=CONTROLES!$C$57,"10",AK105=CONTROLES!$C$58,"0")</f>
        <v>#N/A</v>
      </c>
      <c r="AM105" s="212" t="s">
        <v>135</v>
      </c>
      <c r="AN105" s="142">
        <f>IF(AM105=CONTROLES!$C$59,CONTROLES!$D$59,CONTROLES!$D$60)</f>
        <v>15</v>
      </c>
      <c r="AO105" s="212" t="s">
        <v>136</v>
      </c>
      <c r="AP105" s="142">
        <f>IF(AO105=CONTROLES!$C$61,CONTROLES!$D$61,CONTROLES!$D$62)</f>
        <v>15</v>
      </c>
      <c r="AQ105" s="212" t="s">
        <v>137</v>
      </c>
      <c r="AR105" s="142" t="str" cm="1">
        <f t="array" ref="AR105">_xlfn.IFS(AQ105=CONTROLES!$C$63,"10",'Riesgos gestión'!AQ105=CONTROLES!$C$64,"5",AQ105=CONTROLES!$C$65,"0")</f>
        <v>10</v>
      </c>
      <c r="AS105" s="218" t="e">
        <f t="shared" si="9"/>
        <v>#N/A</v>
      </c>
      <c r="AT105" s="219" t="str">
        <f t="shared" si="7"/>
        <v/>
      </c>
      <c r="AU105" s="306"/>
      <c r="AV105" s="306"/>
      <c r="AW105" s="306"/>
      <c r="AX105" s="306"/>
      <c r="AY105" s="306"/>
      <c r="AZ105" s="306"/>
      <c r="BA105" s="306"/>
      <c r="BB105" s="152"/>
      <c r="BC105" s="156"/>
      <c r="BD105" s="161"/>
      <c r="BE105" s="183"/>
      <c r="BF105" s="183"/>
      <c r="BG105" s="156"/>
      <c r="BH105" s="156"/>
      <c r="BI105" s="154"/>
      <c r="BJ105" s="157"/>
      <c r="BK105" s="157"/>
      <c r="BL105" s="157"/>
      <c r="BM105" s="157"/>
      <c r="BN105" s="157"/>
      <c r="BO105" s="157"/>
      <c r="BP105" s="157"/>
      <c r="BQ105" s="157"/>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row>
    <row r="106" spans="1:130" ht="79.5" customHeight="1" x14ac:dyDescent="0.25">
      <c r="A106" s="325">
        <v>17</v>
      </c>
      <c r="B106" s="310" t="s">
        <v>253</v>
      </c>
      <c r="C106" s="310" t="str">
        <f>VLOOKUP(B106,FORMULAS!$A$30:$C$52,2,0)</f>
        <v>Fortalecer el modelo de gestión, la infraestructura operacional y los sistemas de información de la Caja de Vivienda Popular.</v>
      </c>
      <c r="D106" s="310" t="str">
        <f>VLOOKUP(B106,FORMULAS!$A$30:$C$52,3,0)</f>
        <v xml:space="preserve">Jefe Oficina Asesora de Planeación </v>
      </c>
      <c r="E106" s="327" t="s">
        <v>192</v>
      </c>
      <c r="F106" s="339" t="s">
        <v>254</v>
      </c>
      <c r="G106" s="327" t="s">
        <v>255</v>
      </c>
      <c r="H106" s="302"/>
      <c r="I106" s="317">
        <v>84</v>
      </c>
      <c r="J106" s="313" t="str">
        <f>VLOOKUP(K106,'Tabla probabilidad'!$D$3:$E$8,2,0)</f>
        <v>Media</v>
      </c>
      <c r="K106" s="316">
        <v>0.6</v>
      </c>
      <c r="L106" s="242" t="s">
        <v>124</v>
      </c>
      <c r="M106" s="305" t="str">
        <f>VLOOKUP(L106,'Tabla Impacto'!$D$3:$F$8,3,0)</f>
        <v>Menor</v>
      </c>
      <c r="N106" s="305">
        <f>VLOOKUP(L106,'Tabla Impacto'!$D$3:$F$8,2,0)</f>
        <v>0.4</v>
      </c>
      <c r="O106" s="329" t="str">
        <f>CONCATENATE(M106,J106)</f>
        <v>MenorMedia</v>
      </c>
      <c r="P106" s="307" t="str">
        <f>VLOOKUP(O106,FORMULAS!$K$17:$L$42,2,0)</f>
        <v>Moderado</v>
      </c>
      <c r="Q106" s="160">
        <v>1</v>
      </c>
      <c r="R106" s="181" t="s">
        <v>554</v>
      </c>
      <c r="S106" s="141" t="s">
        <v>179</v>
      </c>
      <c r="T106" s="215" t="s">
        <v>179</v>
      </c>
      <c r="U106" s="151">
        <f>+IF(T106='Tabla Valoración controles'!$D$4,'Tabla Valoración controles'!$F$4,IF(T106='Tabla Valoración controles'!$D$5,'Tabla Valoración controles'!$F$5,IF(T106=FORMULAS!$A$10,0,'Tabla Valoración controles'!$F$6)))</f>
        <v>0.15</v>
      </c>
      <c r="V106" s="215" t="s">
        <v>127</v>
      </c>
      <c r="W106" s="151">
        <f>+IF(V106='Tabla Valoración controles'!$D$7,'Tabla Valoración controles'!$F$7,IF(V106=FORMULAS!$A$10,0,'Tabla Valoración controles'!$F$8))</f>
        <v>0.15</v>
      </c>
      <c r="X106" s="213" t="s">
        <v>128</v>
      </c>
      <c r="Y106" s="151">
        <f>+IF(X106='Tabla Valoración controles'!$D$9,'Tabla Valoración controles'!$F$9,'Tabla Valoración controles'!$F$10)</f>
        <v>0</v>
      </c>
      <c r="Z106" s="215" t="s">
        <v>129</v>
      </c>
      <c r="AA106" s="151">
        <f>+IF(Z106='Tabla Valoración controles'!$D$11,'Tabla Valoración controles'!$F$11,'Tabla Valoración controles'!$F$12)</f>
        <v>0</v>
      </c>
      <c r="AB106" s="215" t="s">
        <v>130</v>
      </c>
      <c r="AC106" s="151">
        <f>+IF(AB106='Tabla Valoración controles'!$D$13,'Tabla Valoración controles'!$F$13,'Tabla Valoración controles'!$F$14)</f>
        <v>0</v>
      </c>
      <c r="AD106" s="151">
        <f t="shared" si="6"/>
        <v>0.3</v>
      </c>
      <c r="AE106" s="215" t="s">
        <v>131</v>
      </c>
      <c r="AF106" s="142">
        <f>IF(AE106=CONTROLES!$C$50,CONTROLES!$D$50,CONTROLES!$D$51)</f>
        <v>15</v>
      </c>
      <c r="AG106" s="212" t="s">
        <v>132</v>
      </c>
      <c r="AH106" s="142">
        <f>IF(AG106=CONTROLES!$C$52,CONTROLES!$D$52,CONTROLES!$D$53)</f>
        <v>15</v>
      </c>
      <c r="AI106" s="212" t="s">
        <v>133</v>
      </c>
      <c r="AJ106" s="142">
        <f>IF('Riesgos gestión'!AI106=CONTROLES!$C$54,CONTROLES!$D$54,CONTROLES!$D$55)</f>
        <v>15</v>
      </c>
      <c r="AK106" s="212" t="s">
        <v>188</v>
      </c>
      <c r="AL106" s="142" t="str" cm="1">
        <f t="array" ref="AL106">_xlfn.IFS(AK106=CONTROLES!$C$56,"15",'Riesgos gestión'!AK106=CONTROLES!$C$57,"10",AK106=CONTROLES!$C$58,"0")</f>
        <v>10</v>
      </c>
      <c r="AM106" s="212" t="s">
        <v>135</v>
      </c>
      <c r="AN106" s="142">
        <f>IF(AM106=CONTROLES!$C$59,CONTROLES!$D$59,CONTROLES!$D$60)</f>
        <v>15</v>
      </c>
      <c r="AO106" s="212" t="s">
        <v>136</v>
      </c>
      <c r="AP106" s="142">
        <f>IF(AO106=CONTROLES!$C$61,CONTROLES!$D$61,CONTROLES!$D$62)</f>
        <v>15</v>
      </c>
      <c r="AQ106" s="212" t="s">
        <v>137</v>
      </c>
      <c r="AR106" s="142" t="str" cm="1">
        <f t="array" ref="AR106">_xlfn.IFS(AQ106=CONTROLES!$C$63,"10",'Riesgos gestión'!AQ106=CONTROLES!$C$64,"5",AQ106=CONTROLES!$C$65,"0")</f>
        <v>10</v>
      </c>
      <c r="AS106" s="218">
        <f t="shared" si="9"/>
        <v>95</v>
      </c>
      <c r="AT106" s="219" t="str">
        <f t="shared" si="7"/>
        <v>Moderado</v>
      </c>
      <c r="AU106" s="315" t="e">
        <f>+#REF!</f>
        <v>#REF!</v>
      </c>
      <c r="AV106" s="315" t="s">
        <v>172</v>
      </c>
      <c r="AW106" s="315" t="s">
        <v>224</v>
      </c>
      <c r="AX106" s="315">
        <v>0.2</v>
      </c>
      <c r="AY106" s="316" t="str">
        <f>CONCATENATE(AW106,AV106)</f>
        <v>LeveMedia</v>
      </c>
      <c r="AZ106" s="317" t="str">
        <f>VLOOKUP(AY106,[5]FORMULAS!$K$17:$L$42,2,0)</f>
        <v>Moderado</v>
      </c>
      <c r="BA106" s="316" t="s">
        <v>138</v>
      </c>
      <c r="BB106" s="156" t="s">
        <v>256</v>
      </c>
      <c r="BC106" s="156" t="s">
        <v>257</v>
      </c>
      <c r="BD106" s="161" t="s">
        <v>152</v>
      </c>
      <c r="BE106" s="184">
        <v>45292</v>
      </c>
      <c r="BF106" s="184">
        <v>45351</v>
      </c>
      <c r="BG106" s="156" t="s">
        <v>250</v>
      </c>
      <c r="BH106" s="156" t="s">
        <v>258</v>
      </c>
      <c r="BI106" s="156" t="s">
        <v>539</v>
      </c>
      <c r="BJ106" s="157"/>
      <c r="BK106" s="157"/>
      <c r="BL106" s="157"/>
      <c r="BM106" s="157"/>
      <c r="BN106" s="157"/>
      <c r="BO106" s="157"/>
      <c r="BP106" s="157"/>
      <c r="BQ106" s="157"/>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402">
        <v>45667</v>
      </c>
      <c r="DN106" s="390" t="s">
        <v>757</v>
      </c>
      <c r="DO106" s="390" t="s">
        <v>758</v>
      </c>
      <c r="DP106" s="390" t="s">
        <v>758</v>
      </c>
      <c r="DQ106" s="390" t="s">
        <v>758</v>
      </c>
      <c r="DR106" s="390" t="s">
        <v>758</v>
      </c>
      <c r="DS106" s="390" t="s">
        <v>758</v>
      </c>
      <c r="DT106" s="390" t="s">
        <v>758</v>
      </c>
      <c r="DU106" s="158"/>
      <c r="DV106" s="158"/>
      <c r="DW106" s="158"/>
      <c r="DX106" s="158"/>
      <c r="DY106" s="158"/>
      <c r="DZ106" s="158"/>
    </row>
    <row r="107" spans="1:130" ht="79.5" customHeight="1" x14ac:dyDescent="0.25">
      <c r="A107" s="326"/>
      <c r="B107" s="306"/>
      <c r="C107" s="306"/>
      <c r="D107" s="306"/>
      <c r="E107" s="306"/>
      <c r="F107" s="306"/>
      <c r="G107" s="306"/>
      <c r="H107" s="303"/>
      <c r="I107" s="306"/>
      <c r="J107" s="306"/>
      <c r="K107" s="306"/>
      <c r="L107" s="243"/>
      <c r="M107" s="306"/>
      <c r="N107" s="306"/>
      <c r="O107" s="306"/>
      <c r="P107" s="306"/>
      <c r="Q107" s="160">
        <v>2</v>
      </c>
      <c r="R107" s="148" t="s">
        <v>555</v>
      </c>
      <c r="S107" s="141" t="s">
        <v>126</v>
      </c>
      <c r="T107" s="215" t="s">
        <v>126</v>
      </c>
      <c r="U107" s="151">
        <f>+IF(T107='Tabla Valoración controles'!$D$4,'Tabla Valoración controles'!$F$4,IF(T107='Tabla Valoración controles'!$D$5,'Tabla Valoración controles'!$F$5,IF(T107=FORMULAS!$A$10,0,'Tabla Valoración controles'!$F$6)))</f>
        <v>0.25</v>
      </c>
      <c r="V107" s="215" t="s">
        <v>127</v>
      </c>
      <c r="W107" s="151">
        <f>+IF(V107='Tabla Valoración controles'!$D$7,'Tabla Valoración controles'!$F$7,IF(V107=FORMULAS!$A$10,0,'Tabla Valoración controles'!$F$8))</f>
        <v>0.15</v>
      </c>
      <c r="X107" s="213" t="s">
        <v>128</v>
      </c>
      <c r="Y107" s="151">
        <f>+IF(X107='Tabla Valoración controles'!$D$9,'Tabla Valoración controles'!$F$9,'Tabla Valoración controles'!$F$10)</f>
        <v>0</v>
      </c>
      <c r="Z107" s="215" t="s">
        <v>129</v>
      </c>
      <c r="AA107" s="151">
        <f>+IF(Z107='Tabla Valoración controles'!$D$11,'Tabla Valoración controles'!$F$11,'Tabla Valoración controles'!$F$12)</f>
        <v>0</v>
      </c>
      <c r="AB107" s="215" t="s">
        <v>130</v>
      </c>
      <c r="AC107" s="151">
        <f>+IF(AB107='Tabla Valoración controles'!$D$13,'Tabla Valoración controles'!$F$13,'Tabla Valoración controles'!$F$14)</f>
        <v>0</v>
      </c>
      <c r="AD107" s="151">
        <f t="shared" si="6"/>
        <v>0.4</v>
      </c>
      <c r="AE107" s="215" t="s">
        <v>131</v>
      </c>
      <c r="AF107" s="142">
        <f>IF(AE107=CONTROLES!$C$50,CONTROLES!$D$50,CONTROLES!$D$51)</f>
        <v>15</v>
      </c>
      <c r="AG107" s="212" t="s">
        <v>132</v>
      </c>
      <c r="AH107" s="142">
        <f>IF(AG107=CONTROLES!$C$52,CONTROLES!$D$52,CONTROLES!$D$53)</f>
        <v>15</v>
      </c>
      <c r="AI107" s="212" t="s">
        <v>133</v>
      </c>
      <c r="AJ107" s="142">
        <f>IF('Riesgos gestión'!AI107=CONTROLES!$C$54,CONTROLES!$D$54,CONTROLES!$D$55)</f>
        <v>15</v>
      </c>
      <c r="AK107" s="212" t="s">
        <v>134</v>
      </c>
      <c r="AL107" s="142" t="str" cm="1">
        <f t="array" ref="AL107">_xlfn.IFS(AK107=CONTROLES!$C$56,"15",'Riesgos gestión'!AK107=CONTROLES!$C$57,"10",AK107=CONTROLES!$C$58,"0")</f>
        <v>15</v>
      </c>
      <c r="AM107" s="212" t="s">
        <v>135</v>
      </c>
      <c r="AN107" s="142">
        <f>IF(AM107=CONTROLES!$C$59,CONTROLES!$D$59,CONTROLES!$D$60)</f>
        <v>15</v>
      </c>
      <c r="AO107" s="212" t="s">
        <v>136</v>
      </c>
      <c r="AP107" s="142">
        <f>IF(AO107=CONTROLES!$C$61,CONTROLES!$D$61,CONTROLES!$D$62)</f>
        <v>15</v>
      </c>
      <c r="AQ107" s="212" t="s">
        <v>137</v>
      </c>
      <c r="AR107" s="142" t="str" cm="1">
        <f t="array" ref="AR107">_xlfn.IFS(AQ107=CONTROLES!$C$63,"10",'Riesgos gestión'!AQ107=CONTROLES!$C$64,"5",AQ107=CONTROLES!$C$65,"0")</f>
        <v>10</v>
      </c>
      <c r="AS107" s="218">
        <f t="shared" si="9"/>
        <v>100</v>
      </c>
      <c r="AT107" s="219" t="str">
        <f t="shared" si="7"/>
        <v>Fuerte</v>
      </c>
      <c r="AU107" s="306"/>
      <c r="AV107" s="306"/>
      <c r="AW107" s="306"/>
      <c r="AX107" s="306"/>
      <c r="AY107" s="306"/>
      <c r="AZ107" s="306"/>
      <c r="BA107" s="306"/>
      <c r="BB107" s="185" t="s">
        <v>559</v>
      </c>
      <c r="BC107" s="156" t="s">
        <v>257</v>
      </c>
      <c r="BD107" s="161" t="s">
        <v>187</v>
      </c>
      <c r="BE107" s="184">
        <v>45292</v>
      </c>
      <c r="BF107" s="184">
        <v>45656</v>
      </c>
      <c r="BG107" s="156" t="s">
        <v>259</v>
      </c>
      <c r="BH107" s="156" t="s">
        <v>260</v>
      </c>
      <c r="BI107" s="156" t="s">
        <v>539</v>
      </c>
      <c r="BJ107" s="157"/>
      <c r="BK107" s="157"/>
      <c r="BL107" s="157"/>
      <c r="BM107" s="157"/>
      <c r="BN107" s="157"/>
      <c r="BO107" s="157"/>
      <c r="BP107" s="157"/>
      <c r="BQ107" s="157"/>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402">
        <v>45667</v>
      </c>
      <c r="DN107" s="390" t="s">
        <v>757</v>
      </c>
      <c r="DO107" s="390" t="s">
        <v>758</v>
      </c>
      <c r="DP107" s="390" t="s">
        <v>758</v>
      </c>
      <c r="DQ107" s="390" t="s">
        <v>758</v>
      </c>
      <c r="DR107" s="390" t="s">
        <v>758</v>
      </c>
      <c r="DS107" s="390" t="s">
        <v>758</v>
      </c>
      <c r="DT107" s="390" t="s">
        <v>758</v>
      </c>
      <c r="DU107" s="158"/>
      <c r="DV107" s="158"/>
      <c r="DW107" s="158"/>
      <c r="DX107" s="158"/>
      <c r="DY107" s="158"/>
      <c r="DZ107" s="158"/>
    </row>
    <row r="108" spans="1:130" ht="79.5" customHeight="1" x14ac:dyDescent="0.25">
      <c r="A108" s="326"/>
      <c r="B108" s="306"/>
      <c r="C108" s="306"/>
      <c r="D108" s="306"/>
      <c r="E108" s="306"/>
      <c r="F108" s="306"/>
      <c r="G108" s="306"/>
      <c r="H108" s="304"/>
      <c r="I108" s="306"/>
      <c r="J108" s="306"/>
      <c r="K108" s="306"/>
      <c r="L108" s="243"/>
      <c r="M108" s="306"/>
      <c r="N108" s="306"/>
      <c r="O108" s="306"/>
      <c r="P108" s="306"/>
      <c r="Q108" s="160">
        <v>3</v>
      </c>
      <c r="R108" s="148" t="s">
        <v>551</v>
      </c>
      <c r="S108" s="141" t="s">
        <v>261</v>
      </c>
      <c r="T108" s="215" t="s">
        <v>261</v>
      </c>
      <c r="U108" s="151">
        <f>+IF(T108='Tabla Valoración controles'!$D$4,'Tabla Valoración controles'!$F$4,IF(T108='Tabla Valoración controles'!$D$5,'Tabla Valoración controles'!$F$5,IF(T108=FORMULAS!$A$10,0,'Tabla Valoración controles'!$F$6)))</f>
        <v>0.1</v>
      </c>
      <c r="V108" s="215" t="s">
        <v>127</v>
      </c>
      <c r="W108" s="151">
        <f>+IF(V108='Tabla Valoración controles'!$D$7,'Tabla Valoración controles'!$F$7,IF(V108=FORMULAS!$A$10,0,'Tabla Valoración controles'!$F$8))</f>
        <v>0.15</v>
      </c>
      <c r="X108" s="213" t="s">
        <v>128</v>
      </c>
      <c r="Y108" s="151">
        <f>+IF(X108='Tabla Valoración controles'!$D$9,'Tabla Valoración controles'!$F$9,'Tabla Valoración controles'!$F$10)</f>
        <v>0</v>
      </c>
      <c r="Z108" s="215" t="s">
        <v>129</v>
      </c>
      <c r="AA108" s="151">
        <f>+IF(Z108='Tabla Valoración controles'!$D$11,'Tabla Valoración controles'!$F$11,'Tabla Valoración controles'!$F$12)</f>
        <v>0</v>
      </c>
      <c r="AB108" s="215" t="s">
        <v>130</v>
      </c>
      <c r="AC108" s="151">
        <f>+IF(AB108='Tabla Valoración controles'!$D$13,'Tabla Valoración controles'!$F$13,'Tabla Valoración controles'!$F$14)</f>
        <v>0</v>
      </c>
      <c r="AD108" s="151">
        <f t="shared" si="6"/>
        <v>0.25</v>
      </c>
      <c r="AE108" s="215" t="s">
        <v>131</v>
      </c>
      <c r="AF108" s="142">
        <f>IF(AE108=CONTROLES!$C$50,CONTROLES!$D$50,CONTROLES!$D$51)</f>
        <v>15</v>
      </c>
      <c r="AG108" s="212" t="s">
        <v>132</v>
      </c>
      <c r="AH108" s="142">
        <f>IF(AG108=CONTROLES!$C$52,CONTROLES!$D$52,CONTROLES!$D$53)</f>
        <v>15</v>
      </c>
      <c r="AI108" s="212" t="s">
        <v>133</v>
      </c>
      <c r="AJ108" s="142">
        <f>IF('Riesgos gestión'!AI108=CONTROLES!$C$54,CONTROLES!$D$54,CONTROLES!$D$55)</f>
        <v>15</v>
      </c>
      <c r="AK108" s="212" t="s">
        <v>188</v>
      </c>
      <c r="AL108" s="142" t="str" cm="1">
        <f t="array" ref="AL108">_xlfn.IFS(AK108=CONTROLES!$C$56,"15",'Riesgos gestión'!AK108=CONTROLES!$C$57,"10",AK108=CONTROLES!$C$58,"0")</f>
        <v>10</v>
      </c>
      <c r="AM108" s="212" t="s">
        <v>135</v>
      </c>
      <c r="AN108" s="142">
        <f>IF(AM108=CONTROLES!$C$59,CONTROLES!$D$59,CONTROLES!$D$60)</f>
        <v>15</v>
      </c>
      <c r="AO108" s="212" t="s">
        <v>136</v>
      </c>
      <c r="AP108" s="142">
        <f>IF(AO108=CONTROLES!$C$61,CONTROLES!$D$61,CONTROLES!$D$62)</f>
        <v>15</v>
      </c>
      <c r="AQ108" s="212" t="s">
        <v>137</v>
      </c>
      <c r="AR108" s="142" t="str" cm="1">
        <f t="array" ref="AR108">_xlfn.IFS(AQ108=CONTROLES!$C$63,"10",'Riesgos gestión'!AQ108=CONTROLES!$C$64,"5",AQ108=CONTROLES!$C$65,"0")</f>
        <v>10</v>
      </c>
      <c r="AS108" s="218">
        <f t="shared" si="9"/>
        <v>95</v>
      </c>
      <c r="AT108" s="219" t="str">
        <f t="shared" si="7"/>
        <v>Moderado</v>
      </c>
      <c r="AU108" s="306"/>
      <c r="AV108" s="306"/>
      <c r="AW108" s="306"/>
      <c r="AX108" s="306"/>
      <c r="AY108" s="306"/>
      <c r="AZ108" s="306"/>
      <c r="BA108" s="306"/>
      <c r="BB108" s="156"/>
      <c r="BC108" s="156"/>
      <c r="BD108" s="171"/>
      <c r="BE108" s="168"/>
      <c r="BF108" s="168"/>
      <c r="BG108" s="156"/>
      <c r="BH108" s="156"/>
      <c r="BI108" s="156"/>
      <c r="BJ108" s="157"/>
      <c r="BK108" s="157"/>
      <c r="BL108" s="157"/>
      <c r="BM108" s="157"/>
      <c r="BN108" s="157"/>
      <c r="BO108" s="157"/>
      <c r="BP108" s="157"/>
      <c r="BQ108" s="157"/>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row>
    <row r="109" spans="1:130" ht="17.25" hidden="1" customHeight="1" x14ac:dyDescent="0.25">
      <c r="A109" s="326"/>
      <c r="B109" s="306"/>
      <c r="C109" s="306"/>
      <c r="D109" s="306"/>
      <c r="E109" s="306"/>
      <c r="F109" s="306"/>
      <c r="G109" s="306"/>
      <c r="H109" s="159"/>
      <c r="I109" s="306"/>
      <c r="J109" s="306"/>
      <c r="K109" s="306"/>
      <c r="L109" s="243"/>
      <c r="M109" s="306"/>
      <c r="N109" s="306"/>
      <c r="O109" s="306"/>
      <c r="P109" s="306"/>
      <c r="Q109" s="160"/>
      <c r="R109" s="181"/>
      <c r="S109" s="141" t="s">
        <v>145</v>
      </c>
      <c r="T109" s="213" t="s">
        <v>145</v>
      </c>
      <c r="U109" s="151">
        <f>+IF(T109='Tabla Valoración controles'!$D$4,'Tabla Valoración controles'!$F$4,IF(T109='Tabla Valoración controles'!$D$5,'Tabla Valoración controles'!$F$5,IF(T109=FORMULAS!$A$10,0,'Tabla Valoración controles'!$F$6)))</f>
        <v>0</v>
      </c>
      <c r="V109" s="215" t="s">
        <v>127</v>
      </c>
      <c r="W109" s="151">
        <f>+IF(V109='Tabla Valoración controles'!$D$7,'Tabla Valoración controles'!$F$7,IF(V109=FORMULAS!$A$10,0,'Tabla Valoración controles'!$F$8))</f>
        <v>0.15</v>
      </c>
      <c r="X109" s="213"/>
      <c r="Y109" s="151">
        <f>+IF(X109='Tabla Valoración controles'!$D$9,'Tabla Valoración controles'!$F$9,'Tabla Valoración controles'!$F$10)</f>
        <v>0</v>
      </c>
      <c r="Z109" s="215" t="s">
        <v>129</v>
      </c>
      <c r="AA109" s="151">
        <f>+IF(Z109='Tabla Valoración controles'!$D$11,'Tabla Valoración controles'!$F$11,'Tabla Valoración controles'!$F$12)</f>
        <v>0</v>
      </c>
      <c r="AB109" s="215" t="s">
        <v>130</v>
      </c>
      <c r="AC109" s="151">
        <f>+IF(AB109='Tabla Valoración controles'!$D$13,'Tabla Valoración controles'!$F$13,'Tabla Valoración controles'!$F$14)</f>
        <v>0</v>
      </c>
      <c r="AD109" s="151">
        <f t="shared" si="6"/>
        <v>0.15</v>
      </c>
      <c r="AE109" s="215" t="s">
        <v>131</v>
      </c>
      <c r="AF109" s="142">
        <f>IF(AE109=CONTROLES!$C$50,CONTROLES!$D$50,CONTROLES!$D$51)</f>
        <v>15</v>
      </c>
      <c r="AG109" s="212" t="s">
        <v>132</v>
      </c>
      <c r="AH109" s="142">
        <f>IF(AG109=CONTROLES!$C$52,CONTROLES!$D$52,CONTROLES!$D$53)</f>
        <v>15</v>
      </c>
      <c r="AI109" s="212" t="s">
        <v>133</v>
      </c>
      <c r="AJ109" s="142">
        <f>IF('Riesgos gestión'!AI109=CONTROLES!$C$54,CONTROLES!$D$54,CONTROLES!$D$55)</f>
        <v>15</v>
      </c>
      <c r="AK109" s="214"/>
      <c r="AL109" s="142" t="e" cm="1">
        <f t="array" ref="AL109">_xlfn.IFS(AK109=CONTROLES!$C$56,"15",'Riesgos gestión'!AK109=CONTROLES!$C$57,"10",AK109=CONTROLES!$C$58,"0")</f>
        <v>#N/A</v>
      </c>
      <c r="AM109" s="212" t="s">
        <v>135</v>
      </c>
      <c r="AN109" s="142">
        <f>IF(AM109=CONTROLES!$C$59,CONTROLES!$D$59,CONTROLES!$D$60)</f>
        <v>15</v>
      </c>
      <c r="AO109" s="212" t="s">
        <v>136</v>
      </c>
      <c r="AP109" s="142">
        <f>IF(AO109=CONTROLES!$C$61,CONTROLES!$D$61,CONTROLES!$D$62)</f>
        <v>15</v>
      </c>
      <c r="AQ109" s="212" t="s">
        <v>137</v>
      </c>
      <c r="AR109" s="142" t="str" cm="1">
        <f t="array" ref="AR109">_xlfn.IFS(AQ109=CONTROLES!$C$63,"10",'Riesgos gestión'!AQ109=CONTROLES!$C$64,"5",AQ109=CONTROLES!$C$65,"0")</f>
        <v>10</v>
      </c>
      <c r="AS109" s="218" t="e">
        <f t="shared" si="9"/>
        <v>#N/A</v>
      </c>
      <c r="AT109" s="219" t="str">
        <f t="shared" si="7"/>
        <v/>
      </c>
      <c r="AU109" s="306"/>
      <c r="AV109" s="306"/>
      <c r="AW109" s="306"/>
      <c r="AX109" s="306"/>
      <c r="AY109" s="306"/>
      <c r="AZ109" s="306"/>
      <c r="BA109" s="306"/>
      <c r="BB109" s="156"/>
      <c r="BC109" s="156"/>
      <c r="BD109" s="171"/>
      <c r="BE109" s="168"/>
      <c r="BF109" s="168"/>
      <c r="BG109" s="156"/>
      <c r="BH109" s="156"/>
      <c r="BI109" s="156"/>
      <c r="BJ109" s="157"/>
      <c r="BK109" s="157"/>
      <c r="BL109" s="157"/>
      <c r="BM109" s="157"/>
      <c r="BN109" s="157"/>
      <c r="BO109" s="157"/>
      <c r="BP109" s="157"/>
      <c r="BQ109" s="157"/>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row>
    <row r="110" spans="1:130" ht="17.25" hidden="1" customHeight="1" x14ac:dyDescent="0.25">
      <c r="A110" s="326"/>
      <c r="B110" s="306"/>
      <c r="C110" s="306"/>
      <c r="D110" s="306"/>
      <c r="E110" s="306"/>
      <c r="F110" s="306"/>
      <c r="G110" s="306"/>
      <c r="H110" s="159"/>
      <c r="I110" s="306"/>
      <c r="J110" s="306"/>
      <c r="K110" s="306"/>
      <c r="L110" s="243"/>
      <c r="M110" s="306"/>
      <c r="N110" s="306"/>
      <c r="O110" s="306"/>
      <c r="P110" s="306"/>
      <c r="Q110" s="160"/>
      <c r="R110" s="181"/>
      <c r="S110" s="141" t="s">
        <v>145</v>
      </c>
      <c r="T110" s="213" t="s">
        <v>145</v>
      </c>
      <c r="U110" s="151">
        <f>+IF(T110='Tabla Valoración controles'!$D$4,'Tabla Valoración controles'!$F$4,IF(T110='Tabla Valoración controles'!$D$5,'Tabla Valoración controles'!$F$5,IF(T110=FORMULAS!$A$10,0,'Tabla Valoración controles'!$F$6)))</f>
        <v>0</v>
      </c>
      <c r="V110" s="215" t="s">
        <v>127</v>
      </c>
      <c r="W110" s="151">
        <f>+IF(V110='Tabla Valoración controles'!$D$7,'Tabla Valoración controles'!$F$7,IF(V110=FORMULAS!$A$10,0,'Tabla Valoración controles'!$F$8))</f>
        <v>0.15</v>
      </c>
      <c r="X110" s="213"/>
      <c r="Y110" s="151">
        <f>+IF(X110='Tabla Valoración controles'!$D$9,'Tabla Valoración controles'!$F$9,'Tabla Valoración controles'!$F$10)</f>
        <v>0</v>
      </c>
      <c r="Z110" s="215" t="s">
        <v>129</v>
      </c>
      <c r="AA110" s="151">
        <f>+IF(Z110='Tabla Valoración controles'!$D$11,'Tabla Valoración controles'!$F$11,'Tabla Valoración controles'!$F$12)</f>
        <v>0</v>
      </c>
      <c r="AB110" s="215" t="s">
        <v>130</v>
      </c>
      <c r="AC110" s="151">
        <f>+IF(AB110='Tabla Valoración controles'!$D$13,'Tabla Valoración controles'!$F$13,'Tabla Valoración controles'!$F$14)</f>
        <v>0</v>
      </c>
      <c r="AD110" s="151">
        <f t="shared" si="6"/>
        <v>0.15</v>
      </c>
      <c r="AE110" s="215" t="s">
        <v>131</v>
      </c>
      <c r="AF110" s="142">
        <f>IF(AE110=CONTROLES!$C$50,CONTROLES!$D$50,CONTROLES!$D$51)</f>
        <v>15</v>
      </c>
      <c r="AG110" s="212" t="s">
        <v>132</v>
      </c>
      <c r="AH110" s="142">
        <f>IF(AG110=CONTROLES!$C$52,CONTROLES!$D$52,CONTROLES!$D$53)</f>
        <v>15</v>
      </c>
      <c r="AI110" s="212" t="s">
        <v>133</v>
      </c>
      <c r="AJ110" s="142">
        <f>IF('Riesgos gestión'!AI110=CONTROLES!$C$54,CONTROLES!$D$54,CONTROLES!$D$55)</f>
        <v>15</v>
      </c>
      <c r="AK110" s="214"/>
      <c r="AL110" s="142" t="e" cm="1">
        <f t="array" ref="AL110">_xlfn.IFS(AK110=CONTROLES!$C$56,"15",'Riesgos gestión'!AK110=CONTROLES!$C$57,"10",AK110=CONTROLES!$C$58,"0")</f>
        <v>#N/A</v>
      </c>
      <c r="AM110" s="212" t="s">
        <v>135</v>
      </c>
      <c r="AN110" s="142">
        <f>IF(AM110=CONTROLES!$C$59,CONTROLES!$D$59,CONTROLES!$D$60)</f>
        <v>15</v>
      </c>
      <c r="AO110" s="212" t="s">
        <v>136</v>
      </c>
      <c r="AP110" s="142">
        <f>IF(AO110=CONTROLES!$C$61,CONTROLES!$D$61,CONTROLES!$D$62)</f>
        <v>15</v>
      </c>
      <c r="AQ110" s="212" t="s">
        <v>137</v>
      </c>
      <c r="AR110" s="142" t="str" cm="1">
        <f t="array" ref="AR110">_xlfn.IFS(AQ110=CONTROLES!$C$63,"10",'Riesgos gestión'!AQ110=CONTROLES!$C$64,"5",AQ110=CONTROLES!$C$65,"0")</f>
        <v>10</v>
      </c>
      <c r="AS110" s="218" t="e">
        <f t="shared" si="9"/>
        <v>#N/A</v>
      </c>
      <c r="AT110" s="219" t="str">
        <f t="shared" si="7"/>
        <v/>
      </c>
      <c r="AU110" s="306"/>
      <c r="AV110" s="306"/>
      <c r="AW110" s="306"/>
      <c r="AX110" s="306"/>
      <c r="AY110" s="306"/>
      <c r="AZ110" s="306"/>
      <c r="BA110" s="306"/>
      <c r="BB110" s="156"/>
      <c r="BC110" s="156"/>
      <c r="BD110" s="171"/>
      <c r="BE110" s="168"/>
      <c r="BF110" s="168"/>
      <c r="BG110" s="156"/>
      <c r="BH110" s="156"/>
      <c r="BI110" s="156"/>
      <c r="BJ110" s="157"/>
      <c r="BK110" s="157"/>
      <c r="BL110" s="157"/>
      <c r="BM110" s="157"/>
      <c r="BN110" s="157"/>
      <c r="BO110" s="157"/>
      <c r="BP110" s="157"/>
      <c r="BQ110" s="157"/>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row>
    <row r="111" spans="1:130" ht="17.25" hidden="1" customHeight="1" x14ac:dyDescent="0.25">
      <c r="A111" s="326"/>
      <c r="B111" s="306"/>
      <c r="C111" s="306"/>
      <c r="D111" s="306"/>
      <c r="E111" s="306"/>
      <c r="F111" s="306"/>
      <c r="G111" s="306"/>
      <c r="H111" s="159"/>
      <c r="I111" s="306"/>
      <c r="J111" s="306"/>
      <c r="K111" s="306"/>
      <c r="L111" s="244"/>
      <c r="M111" s="306"/>
      <c r="N111" s="306"/>
      <c r="O111" s="306"/>
      <c r="P111" s="306"/>
      <c r="Q111" s="160"/>
      <c r="R111" s="181"/>
      <c r="S111" s="141" t="s">
        <v>145</v>
      </c>
      <c r="T111" s="213" t="s">
        <v>145</v>
      </c>
      <c r="U111" s="151">
        <f>+IF(T111='Tabla Valoración controles'!$D$4,'Tabla Valoración controles'!$F$4,IF(T111='Tabla Valoración controles'!$D$5,'Tabla Valoración controles'!$F$5,IF(T111=FORMULAS!$A$10,0,'Tabla Valoración controles'!$F$6)))</f>
        <v>0</v>
      </c>
      <c r="V111" s="215" t="s">
        <v>127</v>
      </c>
      <c r="W111" s="151">
        <f>+IF(V111='Tabla Valoración controles'!$D$7,'Tabla Valoración controles'!$F$7,IF(V111=FORMULAS!$A$10,0,'Tabla Valoración controles'!$F$8))</f>
        <v>0.15</v>
      </c>
      <c r="X111" s="213"/>
      <c r="Y111" s="151">
        <f>+IF(X111='Tabla Valoración controles'!$D$9,'Tabla Valoración controles'!$F$9,'Tabla Valoración controles'!$F$10)</f>
        <v>0</v>
      </c>
      <c r="Z111" s="215" t="s">
        <v>129</v>
      </c>
      <c r="AA111" s="151">
        <f>+IF(Z111='Tabla Valoración controles'!$D$11,'Tabla Valoración controles'!$F$11,'Tabla Valoración controles'!$F$12)</f>
        <v>0</v>
      </c>
      <c r="AB111" s="215" t="s">
        <v>130</v>
      </c>
      <c r="AC111" s="151">
        <f>+IF(AB111='Tabla Valoración controles'!$D$13,'Tabla Valoración controles'!$F$13,'Tabla Valoración controles'!$F$14)</f>
        <v>0</v>
      </c>
      <c r="AD111" s="151">
        <f t="shared" si="6"/>
        <v>0.15</v>
      </c>
      <c r="AE111" s="215" t="s">
        <v>131</v>
      </c>
      <c r="AF111" s="142">
        <f>IF(AE111=CONTROLES!$C$50,CONTROLES!$D$50,CONTROLES!$D$51)</f>
        <v>15</v>
      </c>
      <c r="AG111" s="212" t="s">
        <v>132</v>
      </c>
      <c r="AH111" s="142">
        <f>IF(AG111=CONTROLES!$C$52,CONTROLES!$D$52,CONTROLES!$D$53)</f>
        <v>15</v>
      </c>
      <c r="AI111" s="212" t="s">
        <v>133</v>
      </c>
      <c r="AJ111" s="142">
        <f>IF('Riesgos gestión'!AI111=CONTROLES!$C$54,CONTROLES!$D$54,CONTROLES!$D$55)</f>
        <v>15</v>
      </c>
      <c r="AK111" s="214"/>
      <c r="AL111" s="142" t="e" cm="1">
        <f t="array" ref="AL111">_xlfn.IFS(AK111=CONTROLES!$C$56,"15",'Riesgos gestión'!AK111=CONTROLES!$C$57,"10",AK111=CONTROLES!$C$58,"0")</f>
        <v>#N/A</v>
      </c>
      <c r="AM111" s="212" t="s">
        <v>135</v>
      </c>
      <c r="AN111" s="142">
        <f>IF(AM111=CONTROLES!$C$59,CONTROLES!$D$59,CONTROLES!$D$60)</f>
        <v>15</v>
      </c>
      <c r="AO111" s="212" t="s">
        <v>136</v>
      </c>
      <c r="AP111" s="142">
        <f>IF(AO111=CONTROLES!$C$61,CONTROLES!$D$61,CONTROLES!$D$62)</f>
        <v>15</v>
      </c>
      <c r="AQ111" s="212" t="s">
        <v>137</v>
      </c>
      <c r="AR111" s="142" t="str" cm="1">
        <f t="array" ref="AR111">_xlfn.IFS(AQ111=CONTROLES!$C$63,"10",'Riesgos gestión'!AQ111=CONTROLES!$C$64,"5",AQ111=CONTROLES!$C$65,"0")</f>
        <v>10</v>
      </c>
      <c r="AS111" s="218" t="e">
        <f t="shared" si="9"/>
        <v>#N/A</v>
      </c>
      <c r="AT111" s="219" t="str">
        <f t="shared" si="7"/>
        <v/>
      </c>
      <c r="AU111" s="306"/>
      <c r="AV111" s="306"/>
      <c r="AW111" s="306"/>
      <c r="AX111" s="306"/>
      <c r="AY111" s="306"/>
      <c r="AZ111" s="306"/>
      <c r="BA111" s="306"/>
      <c r="BB111" s="156"/>
      <c r="BC111" s="156"/>
      <c r="BD111" s="171"/>
      <c r="BE111" s="168"/>
      <c r="BF111" s="168"/>
      <c r="BG111" s="156"/>
      <c r="BH111" s="156"/>
      <c r="BI111" s="156"/>
      <c r="BJ111" s="157"/>
      <c r="BK111" s="157"/>
      <c r="BL111" s="157"/>
      <c r="BM111" s="157"/>
      <c r="BN111" s="157"/>
      <c r="BO111" s="157"/>
      <c r="BP111" s="157"/>
      <c r="BQ111" s="157"/>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388"/>
      <c r="DE111" s="388"/>
      <c r="DF111" s="388"/>
      <c r="DG111" s="388"/>
      <c r="DH111" s="388"/>
      <c r="DI111" s="388"/>
      <c r="DJ111" s="388"/>
      <c r="DK111" s="388"/>
      <c r="DL111" s="388"/>
      <c r="DM111" s="158"/>
      <c r="DN111" s="158"/>
      <c r="DO111" s="158"/>
      <c r="DP111" s="158"/>
      <c r="DQ111" s="158"/>
      <c r="DR111" s="158"/>
      <c r="DS111" s="158"/>
      <c r="DT111" s="158"/>
      <c r="DU111" s="158"/>
      <c r="DV111" s="158"/>
      <c r="DW111" s="158"/>
      <c r="DX111" s="158"/>
      <c r="DY111" s="158"/>
      <c r="DZ111" s="158"/>
    </row>
    <row r="112" spans="1:130" ht="102" customHeight="1" x14ac:dyDescent="0.25">
      <c r="A112" s="325">
        <v>18</v>
      </c>
      <c r="B112" s="310" t="s">
        <v>242</v>
      </c>
      <c r="C112" s="310" t="str">
        <f>VLOOKUP(B112,FORMULAS!$A$30:$C$52,2,0)</f>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
      <c r="D112" s="310" t="str">
        <f>VLOOKUP(B112,FORMULAS!$A$30:$C$52,3,0)</f>
        <v xml:space="preserve">Jefe Oficina Asesora de Planeación </v>
      </c>
      <c r="E112" s="327" t="s">
        <v>192</v>
      </c>
      <c r="F112" s="341" t="s">
        <v>262</v>
      </c>
      <c r="G112" s="341" t="s">
        <v>563</v>
      </c>
      <c r="H112" s="354"/>
      <c r="I112" s="342">
        <v>20</v>
      </c>
      <c r="J112" s="313" t="str">
        <f>VLOOKUP(K112,'Tabla probabilidad'!$D$3:$E$8,2,0)</f>
        <v>Baja</v>
      </c>
      <c r="K112" s="316">
        <v>0.4</v>
      </c>
      <c r="L112" s="314" t="s">
        <v>185</v>
      </c>
      <c r="M112" s="305" t="str">
        <f>VLOOKUP(L112,'Tabla Impacto'!$D$3:$F$8,3,0)</f>
        <v>Moderado</v>
      </c>
      <c r="N112" s="305">
        <f>VLOOKUP(L112,'Tabla Impacto'!$D$3:$F$8,2,0)</f>
        <v>0.6</v>
      </c>
      <c r="O112" s="329" t="str">
        <f>CONCATENATE(M112,J112)</f>
        <v>ModeradoBaja</v>
      </c>
      <c r="P112" s="307" t="str">
        <f>VLOOKUP(O112,FORMULAS!$K$17:$L$42,2,0)</f>
        <v>Moderado</v>
      </c>
      <c r="Q112" s="173">
        <v>1</v>
      </c>
      <c r="R112" s="163" t="s">
        <v>263</v>
      </c>
      <c r="S112" s="141" t="s">
        <v>126</v>
      </c>
      <c r="T112" s="215" t="s">
        <v>126</v>
      </c>
      <c r="U112" s="151">
        <f>+IF(T112='Tabla Valoración controles'!$D$4,'Tabla Valoración controles'!$F$4,IF(T112='Tabla Valoración controles'!$D$5,'Tabla Valoración controles'!$F$5,IF(T112=FORMULAS!$A$10,0,'Tabla Valoración controles'!$F$6)))</f>
        <v>0.25</v>
      </c>
      <c r="V112" s="215" t="s">
        <v>127</v>
      </c>
      <c r="W112" s="151">
        <f>+IF(V112='Tabla Valoración controles'!$D$7,'Tabla Valoración controles'!$F$7,IF(V112=FORMULAS!$A$10,0,'Tabla Valoración controles'!$F$8))</f>
        <v>0.15</v>
      </c>
      <c r="X112" s="213" t="s">
        <v>128</v>
      </c>
      <c r="Y112" s="151">
        <f>+IF(X112='Tabla Valoración controles'!$D$9,'Tabla Valoración controles'!$F$9,'Tabla Valoración controles'!$F$10)</f>
        <v>0</v>
      </c>
      <c r="Z112" s="215" t="s">
        <v>129</v>
      </c>
      <c r="AA112" s="151">
        <f>+IF(Z112='Tabla Valoración controles'!$D$11,'Tabla Valoración controles'!$F$11,'Tabla Valoración controles'!$F$12)</f>
        <v>0</v>
      </c>
      <c r="AB112" s="215" t="s">
        <v>130</v>
      </c>
      <c r="AC112" s="151">
        <f>+IF(AB112='Tabla Valoración controles'!$D$13,'Tabla Valoración controles'!$F$13,'Tabla Valoración controles'!$F$14)</f>
        <v>0</v>
      </c>
      <c r="AD112" s="151">
        <f t="shared" si="6"/>
        <v>0.4</v>
      </c>
      <c r="AE112" s="215" t="s">
        <v>131</v>
      </c>
      <c r="AF112" s="142">
        <f>IF(AE112=CONTROLES!$C$50,CONTROLES!$D$50,CONTROLES!$D$51)</f>
        <v>15</v>
      </c>
      <c r="AG112" s="212" t="s">
        <v>132</v>
      </c>
      <c r="AH112" s="142">
        <f>IF(AG112=CONTROLES!$C$52,CONTROLES!$D$52,CONTROLES!$D$53)</f>
        <v>15</v>
      </c>
      <c r="AI112" s="212" t="s">
        <v>133</v>
      </c>
      <c r="AJ112" s="142">
        <f>IF('Riesgos gestión'!AI112=CONTROLES!$C$54,CONTROLES!$D$54,CONTROLES!$D$55)</f>
        <v>15</v>
      </c>
      <c r="AK112" s="212" t="s">
        <v>188</v>
      </c>
      <c r="AL112" s="142" t="str" cm="1">
        <f t="array" ref="AL112">_xlfn.IFS(AK112=CONTROLES!$C$56,"15",'Riesgos gestión'!AK112=CONTROLES!$C$57,"10",AK112=CONTROLES!$C$58,"0")</f>
        <v>10</v>
      </c>
      <c r="AM112" s="212" t="s">
        <v>135</v>
      </c>
      <c r="AN112" s="142">
        <f>IF(AM112=CONTROLES!$C$59,CONTROLES!$D$59,CONTROLES!$D$60)</f>
        <v>15</v>
      </c>
      <c r="AO112" s="212" t="s">
        <v>136</v>
      </c>
      <c r="AP112" s="142">
        <f>IF(AO112=CONTROLES!$C$61,CONTROLES!$D$61,CONTROLES!$D$62)</f>
        <v>15</v>
      </c>
      <c r="AQ112" s="212" t="s">
        <v>137</v>
      </c>
      <c r="AR112" s="142" t="str" cm="1">
        <f t="array" ref="AR112">_xlfn.IFS(AQ112=CONTROLES!$C$63,"10",'Riesgos gestión'!AQ112=CONTROLES!$C$64,"5",AQ112=CONTROLES!$C$65,"0")</f>
        <v>10</v>
      </c>
      <c r="AS112" s="218">
        <f t="shared" si="9"/>
        <v>95</v>
      </c>
      <c r="AT112" s="219" t="str">
        <f t="shared" si="7"/>
        <v>Moderado</v>
      </c>
      <c r="AU112" s="315" t="e">
        <f>+#REF!</f>
        <v>#REF!</v>
      </c>
      <c r="AV112" s="315" t="s">
        <v>172</v>
      </c>
      <c r="AW112" s="315" t="s">
        <v>224</v>
      </c>
      <c r="AX112" s="315">
        <v>0.2</v>
      </c>
      <c r="AY112" s="316" t="str">
        <f>CONCATENATE(AW112,AV112)</f>
        <v>LeveMedia</v>
      </c>
      <c r="AZ112" s="317" t="str">
        <f>VLOOKUP(AY112,[5]FORMULAS!$K$17:$L$42,2,0)</f>
        <v>Moderado</v>
      </c>
      <c r="BA112" s="316" t="s">
        <v>138</v>
      </c>
      <c r="BB112" s="156" t="s">
        <v>264</v>
      </c>
      <c r="BC112" s="156" t="s">
        <v>265</v>
      </c>
      <c r="BD112" s="161" t="s">
        <v>141</v>
      </c>
      <c r="BE112" s="184">
        <v>45292</v>
      </c>
      <c r="BF112" s="184">
        <v>45641</v>
      </c>
      <c r="BG112" s="156" t="s">
        <v>266</v>
      </c>
      <c r="BH112" s="156" t="s">
        <v>267</v>
      </c>
      <c r="BI112" s="156" t="s">
        <v>539</v>
      </c>
      <c r="BJ112" s="157"/>
      <c r="BK112" s="157"/>
      <c r="BL112" s="157"/>
      <c r="BM112" s="157"/>
      <c r="BN112" s="157"/>
      <c r="BO112" s="157"/>
      <c r="BP112" s="157"/>
      <c r="BQ112" s="157"/>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386"/>
      <c r="DD112" s="391" t="s">
        <v>692</v>
      </c>
      <c r="DE112" s="397" t="s">
        <v>729</v>
      </c>
      <c r="DF112" s="392" t="s">
        <v>730</v>
      </c>
      <c r="DG112" s="397" t="s">
        <v>731</v>
      </c>
      <c r="DH112" s="393">
        <v>1</v>
      </c>
      <c r="DI112" s="397" t="s">
        <v>732</v>
      </c>
      <c r="DJ112" s="391" t="s">
        <v>697</v>
      </c>
      <c r="DK112" s="391" t="s">
        <v>226</v>
      </c>
      <c r="DL112" s="391" t="s">
        <v>226</v>
      </c>
      <c r="DM112" s="402">
        <v>45667</v>
      </c>
      <c r="DN112" s="403" t="s">
        <v>759</v>
      </c>
      <c r="DO112" s="390" t="s">
        <v>760</v>
      </c>
      <c r="DP112" s="403" t="s">
        <v>761</v>
      </c>
      <c r="DQ112" s="390" t="s">
        <v>762</v>
      </c>
      <c r="DR112" s="403" t="s">
        <v>538</v>
      </c>
      <c r="DS112" s="403" t="s">
        <v>761</v>
      </c>
      <c r="DT112" s="403" t="s">
        <v>757</v>
      </c>
      <c r="DU112" s="158"/>
      <c r="DV112" s="158"/>
      <c r="DW112" s="158"/>
      <c r="DX112" s="158"/>
      <c r="DY112" s="158"/>
      <c r="DZ112" s="158"/>
    </row>
    <row r="113" spans="1:130" ht="17.25" hidden="1" customHeight="1" x14ac:dyDescent="0.25">
      <c r="A113" s="326"/>
      <c r="B113" s="306"/>
      <c r="C113" s="306"/>
      <c r="D113" s="306"/>
      <c r="E113" s="306"/>
      <c r="F113" s="306"/>
      <c r="G113" s="306"/>
      <c r="H113" s="355"/>
      <c r="I113" s="306"/>
      <c r="J113" s="306"/>
      <c r="K113" s="306"/>
      <c r="L113" s="306"/>
      <c r="M113" s="306"/>
      <c r="N113" s="306"/>
      <c r="O113" s="306"/>
      <c r="P113" s="306"/>
      <c r="Q113" s="173"/>
      <c r="R113" s="163"/>
      <c r="S113" s="141"/>
      <c r="T113" s="213"/>
      <c r="U113" s="151"/>
      <c r="V113" s="215" t="s">
        <v>127</v>
      </c>
      <c r="W113" s="151">
        <f>+IF(V113='Tabla Valoración controles'!$D$7,'Tabla Valoración controles'!$F$7,IF(V113=FORMULAS!$A$10,0,'Tabla Valoración controles'!$F$8))</f>
        <v>0.15</v>
      </c>
      <c r="X113" s="213"/>
      <c r="Y113" s="151">
        <f>+IF(X113='Tabla Valoración controles'!$D$9,'Tabla Valoración controles'!$F$9,'Tabla Valoración controles'!$F$10)</f>
        <v>0</v>
      </c>
      <c r="Z113" s="215" t="s">
        <v>129</v>
      </c>
      <c r="AA113" s="151">
        <f>+IF(Z113='Tabla Valoración controles'!$D$11,'Tabla Valoración controles'!$F$11,'Tabla Valoración controles'!$F$12)</f>
        <v>0</v>
      </c>
      <c r="AB113" s="215" t="s">
        <v>130</v>
      </c>
      <c r="AC113" s="151">
        <f>+IF(AB113='Tabla Valoración controles'!$D$13,'Tabla Valoración controles'!$F$13,'Tabla Valoración controles'!$F$14)</f>
        <v>0</v>
      </c>
      <c r="AD113" s="151">
        <f t="shared" si="6"/>
        <v>0.15</v>
      </c>
      <c r="AE113" s="215" t="s">
        <v>131</v>
      </c>
      <c r="AF113" s="142">
        <f>IF(AE113=CONTROLES!$C$50,CONTROLES!$D$50,CONTROLES!$D$51)</f>
        <v>15</v>
      </c>
      <c r="AG113" s="212" t="s">
        <v>132</v>
      </c>
      <c r="AH113" s="142">
        <f>IF(AG113=CONTROLES!$C$52,CONTROLES!$D$52,CONTROLES!$D$53)</f>
        <v>15</v>
      </c>
      <c r="AI113" s="212" t="s">
        <v>133</v>
      </c>
      <c r="AJ113" s="142">
        <f>IF('Riesgos gestión'!AI113=CONTROLES!$C$54,CONTROLES!$D$54,CONTROLES!$D$55)</f>
        <v>15</v>
      </c>
      <c r="AK113" s="214"/>
      <c r="AL113" s="142" t="e" cm="1">
        <f t="array" ref="AL113">_xlfn.IFS(AK113=CONTROLES!$C$56,"15",'Riesgos gestión'!AK113=CONTROLES!$C$57,"10",AK113=CONTROLES!$C$58,"0")</f>
        <v>#N/A</v>
      </c>
      <c r="AM113" s="212" t="s">
        <v>135</v>
      </c>
      <c r="AN113" s="142">
        <f>IF(AM113=CONTROLES!$C$59,CONTROLES!$D$59,CONTROLES!$D$60)</f>
        <v>15</v>
      </c>
      <c r="AO113" s="212" t="s">
        <v>136</v>
      </c>
      <c r="AP113" s="142">
        <f>IF(AO113=CONTROLES!$C$61,CONTROLES!$D$61,CONTROLES!$D$62)</f>
        <v>15</v>
      </c>
      <c r="AQ113" s="212" t="s">
        <v>137</v>
      </c>
      <c r="AR113" s="142" t="str" cm="1">
        <f t="array" ref="AR113">_xlfn.IFS(AQ113=CONTROLES!$C$63,"10",'Riesgos gestión'!AQ113=CONTROLES!$C$64,"5",AQ113=CONTROLES!$C$65,"0")</f>
        <v>10</v>
      </c>
      <c r="AS113" s="218" t="e">
        <f t="shared" si="9"/>
        <v>#N/A</v>
      </c>
      <c r="AT113" s="219" t="str">
        <f t="shared" si="7"/>
        <v/>
      </c>
      <c r="AU113" s="306"/>
      <c r="AV113" s="306"/>
      <c r="AW113" s="306"/>
      <c r="AX113" s="306"/>
      <c r="AY113" s="306"/>
      <c r="AZ113" s="306"/>
      <c r="BA113" s="306"/>
      <c r="BB113" s="154"/>
      <c r="BC113" s="156"/>
      <c r="BD113" s="161"/>
      <c r="BE113" s="165"/>
      <c r="BF113" s="169"/>
      <c r="BG113" s="156"/>
      <c r="BH113" s="156"/>
      <c r="BI113" s="156"/>
      <c r="BJ113" s="157"/>
      <c r="BK113" s="157"/>
      <c r="BL113" s="157"/>
      <c r="BM113" s="157"/>
      <c r="BN113" s="157"/>
      <c r="BO113" s="157"/>
      <c r="BP113" s="157"/>
      <c r="BQ113" s="157"/>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386"/>
      <c r="DD113" s="391" t="s">
        <v>692</v>
      </c>
      <c r="DE113" s="397" t="s">
        <v>733</v>
      </c>
      <c r="DF113" s="392" t="s">
        <v>734</v>
      </c>
      <c r="DG113" s="397" t="s">
        <v>735</v>
      </c>
      <c r="DH113" s="393">
        <v>1</v>
      </c>
      <c r="DI113" s="397" t="s">
        <v>736</v>
      </c>
      <c r="DJ113" s="391" t="s">
        <v>697</v>
      </c>
      <c r="DK113" s="391" t="s">
        <v>226</v>
      </c>
      <c r="DL113" s="391" t="s">
        <v>226</v>
      </c>
      <c r="DM113" s="387"/>
      <c r="DN113" s="158"/>
      <c r="DO113" s="158"/>
      <c r="DP113" s="158"/>
      <c r="DQ113" s="158"/>
      <c r="DR113" s="158"/>
      <c r="DS113" s="158"/>
      <c r="DT113" s="158"/>
      <c r="DU113" s="158"/>
      <c r="DV113" s="158"/>
      <c r="DW113" s="158"/>
      <c r="DX113" s="158"/>
      <c r="DY113" s="158"/>
      <c r="DZ113" s="158"/>
    </row>
    <row r="114" spans="1:130" ht="17.25" hidden="1" customHeight="1" x14ac:dyDescent="0.25">
      <c r="A114" s="326"/>
      <c r="B114" s="306"/>
      <c r="C114" s="306"/>
      <c r="D114" s="306"/>
      <c r="E114" s="306"/>
      <c r="F114" s="306"/>
      <c r="G114" s="306"/>
      <c r="H114" s="355"/>
      <c r="I114" s="306"/>
      <c r="J114" s="306"/>
      <c r="K114" s="306"/>
      <c r="L114" s="306"/>
      <c r="M114" s="306"/>
      <c r="N114" s="306"/>
      <c r="O114" s="306"/>
      <c r="P114" s="306"/>
      <c r="Q114" s="160"/>
      <c r="R114" s="181"/>
      <c r="S114" s="141"/>
      <c r="T114" s="213"/>
      <c r="U114" s="151"/>
      <c r="V114" s="215" t="s">
        <v>127</v>
      </c>
      <c r="W114" s="151">
        <f>+IF(V114='Tabla Valoración controles'!$D$7,'Tabla Valoración controles'!$F$7,IF(V114=FORMULAS!$A$10,0,'Tabla Valoración controles'!$F$8))</f>
        <v>0.15</v>
      </c>
      <c r="X114" s="213"/>
      <c r="Y114" s="151">
        <f>+IF(X114='Tabla Valoración controles'!$D$9,'Tabla Valoración controles'!$F$9,'Tabla Valoración controles'!$F$10)</f>
        <v>0</v>
      </c>
      <c r="Z114" s="215" t="s">
        <v>129</v>
      </c>
      <c r="AA114" s="151">
        <f>+IF(Z114='Tabla Valoración controles'!$D$11,'Tabla Valoración controles'!$F$11,'Tabla Valoración controles'!$F$12)</f>
        <v>0</v>
      </c>
      <c r="AB114" s="215" t="s">
        <v>130</v>
      </c>
      <c r="AC114" s="151">
        <f>+IF(AB114='Tabla Valoración controles'!$D$13,'Tabla Valoración controles'!$F$13,'Tabla Valoración controles'!$F$14)</f>
        <v>0</v>
      </c>
      <c r="AD114" s="151">
        <f t="shared" si="6"/>
        <v>0.15</v>
      </c>
      <c r="AE114" s="215" t="s">
        <v>131</v>
      </c>
      <c r="AF114" s="142">
        <f>IF(AE114=CONTROLES!$C$50,CONTROLES!$D$50,CONTROLES!$D$51)</f>
        <v>15</v>
      </c>
      <c r="AG114" s="212" t="s">
        <v>132</v>
      </c>
      <c r="AH114" s="142">
        <f>IF(AG114=CONTROLES!$C$52,CONTROLES!$D$52,CONTROLES!$D$53)</f>
        <v>15</v>
      </c>
      <c r="AI114" s="212" t="s">
        <v>133</v>
      </c>
      <c r="AJ114" s="142">
        <f>IF('Riesgos gestión'!AI114=CONTROLES!$C$54,CONTROLES!$D$54,CONTROLES!$D$55)</f>
        <v>15</v>
      </c>
      <c r="AK114" s="214"/>
      <c r="AL114" s="142" t="e" cm="1">
        <f t="array" ref="AL114">_xlfn.IFS(AK114=CONTROLES!$C$56,"15",'Riesgos gestión'!AK114=CONTROLES!$C$57,"10",AK114=CONTROLES!$C$58,"0")</f>
        <v>#N/A</v>
      </c>
      <c r="AM114" s="212" t="s">
        <v>135</v>
      </c>
      <c r="AN114" s="142">
        <f>IF(AM114=CONTROLES!$C$59,CONTROLES!$D$59,CONTROLES!$D$60)</f>
        <v>15</v>
      </c>
      <c r="AO114" s="212" t="s">
        <v>136</v>
      </c>
      <c r="AP114" s="142">
        <f>IF(AO114=CONTROLES!$C$61,CONTROLES!$D$61,CONTROLES!$D$62)</f>
        <v>15</v>
      </c>
      <c r="AQ114" s="212" t="s">
        <v>137</v>
      </c>
      <c r="AR114" s="142" t="str" cm="1">
        <f t="array" ref="AR114">_xlfn.IFS(AQ114=CONTROLES!$C$63,"10",'Riesgos gestión'!AQ114=CONTROLES!$C$64,"5",AQ114=CONTROLES!$C$65,"0")</f>
        <v>10</v>
      </c>
      <c r="AS114" s="218" t="e">
        <f t="shared" si="9"/>
        <v>#N/A</v>
      </c>
      <c r="AT114" s="219" t="str">
        <f t="shared" si="7"/>
        <v/>
      </c>
      <c r="AU114" s="306"/>
      <c r="AV114" s="306"/>
      <c r="AW114" s="306"/>
      <c r="AX114" s="306"/>
      <c r="AY114" s="306"/>
      <c r="AZ114" s="306"/>
      <c r="BA114" s="306"/>
      <c r="BB114" s="156"/>
      <c r="BC114" s="156"/>
      <c r="BD114" s="161"/>
      <c r="BE114" s="169"/>
      <c r="BF114" s="169"/>
      <c r="BG114" s="156"/>
      <c r="BH114" s="156"/>
      <c r="BI114" s="156"/>
      <c r="BJ114" s="157"/>
      <c r="BK114" s="157"/>
      <c r="BL114" s="157"/>
      <c r="BM114" s="157"/>
      <c r="BN114" s="157"/>
      <c r="BO114" s="157"/>
      <c r="BP114" s="157"/>
      <c r="BQ114" s="157"/>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386"/>
      <c r="DD114" s="398"/>
      <c r="DE114" s="398"/>
      <c r="DF114" s="398"/>
      <c r="DG114" s="398"/>
      <c r="DH114" s="398"/>
      <c r="DI114" s="398"/>
      <c r="DJ114" s="398"/>
      <c r="DK114" s="398"/>
      <c r="DL114" s="398"/>
      <c r="DM114" s="387"/>
      <c r="DN114" s="158"/>
      <c r="DO114" s="158"/>
      <c r="DP114" s="158"/>
      <c r="DQ114" s="158"/>
      <c r="DR114" s="158"/>
      <c r="DS114" s="158"/>
      <c r="DT114" s="158"/>
      <c r="DU114" s="158"/>
      <c r="DV114" s="158"/>
      <c r="DW114" s="158"/>
      <c r="DX114" s="158"/>
      <c r="DY114" s="158"/>
      <c r="DZ114" s="158"/>
    </row>
    <row r="115" spans="1:130" ht="17.25" hidden="1" customHeight="1" x14ac:dyDescent="0.25">
      <c r="A115" s="326"/>
      <c r="B115" s="306"/>
      <c r="C115" s="306"/>
      <c r="D115" s="306"/>
      <c r="E115" s="306"/>
      <c r="F115" s="306"/>
      <c r="G115" s="306"/>
      <c r="H115" s="355"/>
      <c r="I115" s="306"/>
      <c r="J115" s="306"/>
      <c r="K115" s="306"/>
      <c r="L115" s="306"/>
      <c r="M115" s="306"/>
      <c r="N115" s="306"/>
      <c r="O115" s="306"/>
      <c r="P115" s="306"/>
      <c r="Q115" s="160"/>
      <c r="R115" s="181"/>
      <c r="S115" s="141"/>
      <c r="T115" s="213"/>
      <c r="U115" s="151"/>
      <c r="V115" s="215" t="s">
        <v>127</v>
      </c>
      <c r="W115" s="151">
        <f>+IF(V115='Tabla Valoración controles'!$D$7,'Tabla Valoración controles'!$F$7,IF(V115=FORMULAS!$A$10,0,'Tabla Valoración controles'!$F$8))</f>
        <v>0.15</v>
      </c>
      <c r="X115" s="213"/>
      <c r="Y115" s="151">
        <f>+IF(X115='Tabla Valoración controles'!$D$9,'Tabla Valoración controles'!$F$9,'Tabla Valoración controles'!$F$10)</f>
        <v>0</v>
      </c>
      <c r="Z115" s="215" t="s">
        <v>129</v>
      </c>
      <c r="AA115" s="151">
        <f>+IF(Z115='Tabla Valoración controles'!$D$11,'Tabla Valoración controles'!$F$11,'Tabla Valoración controles'!$F$12)</f>
        <v>0</v>
      </c>
      <c r="AB115" s="215" t="s">
        <v>130</v>
      </c>
      <c r="AC115" s="151">
        <f>+IF(AB115='Tabla Valoración controles'!$D$13,'Tabla Valoración controles'!$F$13,'Tabla Valoración controles'!$F$14)</f>
        <v>0</v>
      </c>
      <c r="AD115" s="151">
        <f t="shared" si="6"/>
        <v>0.15</v>
      </c>
      <c r="AE115" s="215" t="s">
        <v>131</v>
      </c>
      <c r="AF115" s="142">
        <f>IF(AE115=CONTROLES!$C$50,CONTROLES!$D$50,CONTROLES!$D$51)</f>
        <v>15</v>
      </c>
      <c r="AG115" s="212" t="s">
        <v>132</v>
      </c>
      <c r="AH115" s="142">
        <f>IF(AG115=CONTROLES!$C$52,CONTROLES!$D$52,CONTROLES!$D$53)</f>
        <v>15</v>
      </c>
      <c r="AI115" s="212" t="s">
        <v>133</v>
      </c>
      <c r="AJ115" s="142">
        <f>IF('Riesgos gestión'!AI115=CONTROLES!$C$54,CONTROLES!$D$54,CONTROLES!$D$55)</f>
        <v>15</v>
      </c>
      <c r="AK115" s="214"/>
      <c r="AL115" s="142" t="e" cm="1">
        <f t="array" ref="AL115">_xlfn.IFS(AK115=CONTROLES!$C$56,"15",'Riesgos gestión'!AK115=CONTROLES!$C$57,"10",AK115=CONTROLES!$C$58,"0")</f>
        <v>#N/A</v>
      </c>
      <c r="AM115" s="212" t="s">
        <v>135</v>
      </c>
      <c r="AN115" s="142">
        <f>IF(AM115=CONTROLES!$C$59,CONTROLES!$D$59,CONTROLES!$D$60)</f>
        <v>15</v>
      </c>
      <c r="AO115" s="212" t="s">
        <v>136</v>
      </c>
      <c r="AP115" s="142">
        <f>IF(AO115=CONTROLES!$C$61,CONTROLES!$D$61,CONTROLES!$D$62)</f>
        <v>15</v>
      </c>
      <c r="AQ115" s="212" t="s">
        <v>137</v>
      </c>
      <c r="AR115" s="142" t="str" cm="1">
        <f t="array" ref="AR115">_xlfn.IFS(AQ115=CONTROLES!$C$63,"10",'Riesgos gestión'!AQ115=CONTROLES!$C$64,"5",AQ115=CONTROLES!$C$65,"0")</f>
        <v>10</v>
      </c>
      <c r="AS115" s="218" t="e">
        <f t="shared" si="9"/>
        <v>#N/A</v>
      </c>
      <c r="AT115" s="219" t="str">
        <f t="shared" si="7"/>
        <v/>
      </c>
      <c r="AU115" s="306"/>
      <c r="AV115" s="306"/>
      <c r="AW115" s="306"/>
      <c r="AX115" s="306"/>
      <c r="AY115" s="306"/>
      <c r="AZ115" s="306"/>
      <c r="BA115" s="306"/>
      <c r="BB115" s="154"/>
      <c r="BC115" s="156"/>
      <c r="BD115" s="161"/>
      <c r="BE115" s="165"/>
      <c r="BF115" s="169"/>
      <c r="BG115" s="156"/>
      <c r="BH115" s="156"/>
      <c r="BI115" s="156"/>
      <c r="BJ115" s="157"/>
      <c r="BK115" s="157"/>
      <c r="BL115" s="157"/>
      <c r="BM115" s="157"/>
      <c r="BN115" s="157"/>
      <c r="BO115" s="157"/>
      <c r="BP115" s="157"/>
      <c r="BQ115" s="157"/>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386"/>
      <c r="DD115" s="398"/>
      <c r="DE115" s="398"/>
      <c r="DF115" s="398"/>
      <c r="DG115" s="398"/>
      <c r="DH115" s="398"/>
      <c r="DI115" s="398"/>
      <c r="DJ115" s="398"/>
      <c r="DK115" s="398"/>
      <c r="DL115" s="398"/>
      <c r="DM115" s="387"/>
      <c r="DN115" s="158"/>
      <c r="DO115" s="158"/>
      <c r="DP115" s="158"/>
      <c r="DQ115" s="158"/>
      <c r="DR115" s="158"/>
      <c r="DS115" s="158"/>
      <c r="DT115" s="158"/>
      <c r="DU115" s="158"/>
      <c r="DV115" s="158"/>
      <c r="DW115" s="158"/>
      <c r="DX115" s="158"/>
      <c r="DY115" s="158"/>
      <c r="DZ115" s="158"/>
    </row>
    <row r="116" spans="1:130" ht="17.25" hidden="1" customHeight="1" x14ac:dyDescent="0.25">
      <c r="A116" s="326"/>
      <c r="B116" s="306"/>
      <c r="C116" s="306"/>
      <c r="D116" s="306"/>
      <c r="E116" s="306"/>
      <c r="F116" s="306"/>
      <c r="G116" s="306"/>
      <c r="H116" s="355"/>
      <c r="I116" s="306"/>
      <c r="J116" s="306"/>
      <c r="K116" s="306"/>
      <c r="L116" s="306"/>
      <c r="M116" s="306"/>
      <c r="N116" s="306"/>
      <c r="O116" s="306"/>
      <c r="P116" s="306"/>
      <c r="Q116" s="160"/>
      <c r="R116" s="181"/>
      <c r="S116" s="141"/>
      <c r="T116" s="213"/>
      <c r="U116" s="151"/>
      <c r="V116" s="215" t="s">
        <v>127</v>
      </c>
      <c r="W116" s="151">
        <f>+IF(V116='Tabla Valoración controles'!$D$7,'Tabla Valoración controles'!$F$7,IF(V116=FORMULAS!$A$10,0,'Tabla Valoración controles'!$F$8))</f>
        <v>0.15</v>
      </c>
      <c r="X116" s="213"/>
      <c r="Y116" s="151">
        <f>+IF(X116='Tabla Valoración controles'!$D$9,'Tabla Valoración controles'!$F$9,'Tabla Valoración controles'!$F$10)</f>
        <v>0</v>
      </c>
      <c r="Z116" s="215" t="s">
        <v>129</v>
      </c>
      <c r="AA116" s="151">
        <f>+IF(Z116='Tabla Valoración controles'!$D$11,'Tabla Valoración controles'!$F$11,'Tabla Valoración controles'!$F$12)</f>
        <v>0</v>
      </c>
      <c r="AB116" s="215" t="s">
        <v>130</v>
      </c>
      <c r="AC116" s="151">
        <f>+IF(AB116='Tabla Valoración controles'!$D$13,'Tabla Valoración controles'!$F$13,'Tabla Valoración controles'!$F$14)</f>
        <v>0</v>
      </c>
      <c r="AD116" s="151">
        <f t="shared" si="6"/>
        <v>0.15</v>
      </c>
      <c r="AE116" s="215" t="s">
        <v>131</v>
      </c>
      <c r="AF116" s="142">
        <f>IF(AE116=CONTROLES!$C$50,CONTROLES!$D$50,CONTROLES!$D$51)</f>
        <v>15</v>
      </c>
      <c r="AG116" s="212" t="s">
        <v>132</v>
      </c>
      <c r="AH116" s="142">
        <f>IF(AG116=CONTROLES!$C$52,CONTROLES!$D$52,CONTROLES!$D$53)</f>
        <v>15</v>
      </c>
      <c r="AI116" s="212" t="s">
        <v>133</v>
      </c>
      <c r="AJ116" s="142">
        <f>IF('Riesgos gestión'!AI116=CONTROLES!$C$54,CONTROLES!$D$54,CONTROLES!$D$55)</f>
        <v>15</v>
      </c>
      <c r="AK116" s="214"/>
      <c r="AL116" s="142" t="e" cm="1">
        <f t="array" ref="AL116">_xlfn.IFS(AK116=CONTROLES!$C$56,"15",'Riesgos gestión'!AK116=CONTROLES!$C$57,"10",AK116=CONTROLES!$C$58,"0")</f>
        <v>#N/A</v>
      </c>
      <c r="AM116" s="212" t="s">
        <v>135</v>
      </c>
      <c r="AN116" s="142">
        <f>IF(AM116=CONTROLES!$C$59,CONTROLES!$D$59,CONTROLES!$D$60)</f>
        <v>15</v>
      </c>
      <c r="AO116" s="212" t="s">
        <v>136</v>
      </c>
      <c r="AP116" s="142">
        <f>IF(AO116=CONTROLES!$C$61,CONTROLES!$D$61,CONTROLES!$D$62)</f>
        <v>15</v>
      </c>
      <c r="AQ116" s="212" t="s">
        <v>137</v>
      </c>
      <c r="AR116" s="142" t="str" cm="1">
        <f t="array" ref="AR116">_xlfn.IFS(AQ116=CONTROLES!$C$63,"10",'Riesgos gestión'!AQ116=CONTROLES!$C$64,"5",AQ116=CONTROLES!$C$65,"0")</f>
        <v>10</v>
      </c>
      <c r="AS116" s="218" t="e">
        <f t="shared" si="9"/>
        <v>#N/A</v>
      </c>
      <c r="AT116" s="219" t="str">
        <f t="shared" si="7"/>
        <v/>
      </c>
      <c r="AU116" s="306"/>
      <c r="AV116" s="306"/>
      <c r="AW116" s="306"/>
      <c r="AX116" s="306"/>
      <c r="AY116" s="306"/>
      <c r="AZ116" s="306"/>
      <c r="BA116" s="306"/>
      <c r="BB116" s="156"/>
      <c r="BC116" s="156"/>
      <c r="BD116" s="161"/>
      <c r="BE116" s="169"/>
      <c r="BF116" s="169"/>
      <c r="BG116" s="156"/>
      <c r="BH116" s="156"/>
      <c r="BI116" s="156"/>
      <c r="BJ116" s="157"/>
      <c r="BK116" s="157"/>
      <c r="BL116" s="157"/>
      <c r="BM116" s="157"/>
      <c r="BN116" s="157"/>
      <c r="BO116" s="157"/>
      <c r="BP116" s="157"/>
      <c r="BQ116" s="157"/>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386"/>
      <c r="DD116" s="398"/>
      <c r="DE116" s="398"/>
      <c r="DF116" s="398"/>
      <c r="DG116" s="398"/>
      <c r="DH116" s="398"/>
      <c r="DI116" s="398"/>
      <c r="DJ116" s="398"/>
      <c r="DK116" s="398"/>
      <c r="DL116" s="398"/>
      <c r="DM116" s="387"/>
      <c r="DN116" s="158"/>
      <c r="DO116" s="158"/>
      <c r="DP116" s="158"/>
      <c r="DQ116" s="158"/>
      <c r="DR116" s="158"/>
      <c r="DS116" s="158"/>
      <c r="DT116" s="158"/>
      <c r="DU116" s="158"/>
      <c r="DV116" s="158"/>
      <c r="DW116" s="158"/>
      <c r="DX116" s="158"/>
      <c r="DY116" s="158"/>
      <c r="DZ116" s="158"/>
    </row>
    <row r="117" spans="1:130" ht="17.25" hidden="1" customHeight="1" x14ac:dyDescent="0.25">
      <c r="A117" s="326"/>
      <c r="B117" s="306"/>
      <c r="C117" s="306"/>
      <c r="D117" s="306"/>
      <c r="E117" s="306"/>
      <c r="F117" s="306"/>
      <c r="G117" s="306"/>
      <c r="H117" s="356"/>
      <c r="I117" s="306"/>
      <c r="J117" s="306"/>
      <c r="K117" s="306"/>
      <c r="L117" s="306"/>
      <c r="M117" s="306"/>
      <c r="N117" s="306"/>
      <c r="O117" s="306"/>
      <c r="P117" s="306"/>
      <c r="Q117" s="160"/>
      <c r="R117" s="181"/>
      <c r="S117" s="141"/>
      <c r="T117" s="213"/>
      <c r="U117" s="151"/>
      <c r="V117" s="215" t="s">
        <v>127</v>
      </c>
      <c r="W117" s="151">
        <f>+IF(V117='Tabla Valoración controles'!$D$7,'Tabla Valoración controles'!$F$7,IF(V117=FORMULAS!$A$10,0,'Tabla Valoración controles'!$F$8))</f>
        <v>0.15</v>
      </c>
      <c r="X117" s="213"/>
      <c r="Y117" s="151">
        <f>+IF(X117='Tabla Valoración controles'!$D$9,'Tabla Valoración controles'!$F$9,'Tabla Valoración controles'!$F$10)</f>
        <v>0</v>
      </c>
      <c r="Z117" s="215" t="s">
        <v>129</v>
      </c>
      <c r="AA117" s="151">
        <f>+IF(Z117='Tabla Valoración controles'!$D$11,'Tabla Valoración controles'!$F$11,'Tabla Valoración controles'!$F$12)</f>
        <v>0</v>
      </c>
      <c r="AB117" s="215" t="s">
        <v>130</v>
      </c>
      <c r="AC117" s="151">
        <f>+IF(AB117='Tabla Valoración controles'!$D$13,'Tabla Valoración controles'!$F$13,'Tabla Valoración controles'!$F$14)</f>
        <v>0</v>
      </c>
      <c r="AD117" s="151">
        <f t="shared" si="6"/>
        <v>0.15</v>
      </c>
      <c r="AE117" s="215" t="s">
        <v>131</v>
      </c>
      <c r="AF117" s="142">
        <f>IF(AE117=CONTROLES!$C$50,CONTROLES!$D$50,CONTROLES!$D$51)</f>
        <v>15</v>
      </c>
      <c r="AG117" s="212" t="s">
        <v>132</v>
      </c>
      <c r="AH117" s="142">
        <f>IF(AG117=CONTROLES!$C$52,CONTROLES!$D$52,CONTROLES!$D$53)</f>
        <v>15</v>
      </c>
      <c r="AI117" s="212" t="s">
        <v>133</v>
      </c>
      <c r="AJ117" s="142">
        <f>IF('Riesgos gestión'!AI117=CONTROLES!$C$54,CONTROLES!$D$54,CONTROLES!$D$55)</f>
        <v>15</v>
      </c>
      <c r="AK117" s="214"/>
      <c r="AL117" s="142" t="e" cm="1">
        <f t="array" ref="AL117">_xlfn.IFS(AK117=CONTROLES!$C$56,"15",'Riesgos gestión'!AK117=CONTROLES!$C$57,"10",AK117=CONTROLES!$C$58,"0")</f>
        <v>#N/A</v>
      </c>
      <c r="AM117" s="212" t="s">
        <v>135</v>
      </c>
      <c r="AN117" s="142">
        <f>IF(AM117=CONTROLES!$C$59,CONTROLES!$D$59,CONTROLES!$D$60)</f>
        <v>15</v>
      </c>
      <c r="AO117" s="212" t="s">
        <v>136</v>
      </c>
      <c r="AP117" s="142">
        <f>IF(AO117=CONTROLES!$C$61,CONTROLES!$D$61,CONTROLES!$D$62)</f>
        <v>15</v>
      </c>
      <c r="AQ117" s="212" t="s">
        <v>137</v>
      </c>
      <c r="AR117" s="142" t="str" cm="1">
        <f t="array" ref="AR117">_xlfn.IFS(AQ117=CONTROLES!$C$63,"10",'Riesgos gestión'!AQ117=CONTROLES!$C$64,"5",AQ117=CONTROLES!$C$65,"0")</f>
        <v>10</v>
      </c>
      <c r="AS117" s="218" t="e">
        <f t="shared" si="9"/>
        <v>#N/A</v>
      </c>
      <c r="AT117" s="219" t="str">
        <f t="shared" si="7"/>
        <v/>
      </c>
      <c r="AU117" s="306"/>
      <c r="AV117" s="306"/>
      <c r="AW117" s="306"/>
      <c r="AX117" s="306"/>
      <c r="AY117" s="306"/>
      <c r="AZ117" s="306"/>
      <c r="BA117" s="306"/>
      <c r="BB117" s="154"/>
      <c r="BC117" s="156"/>
      <c r="BD117" s="161"/>
      <c r="BE117" s="165"/>
      <c r="BF117" s="169"/>
      <c r="BG117" s="156"/>
      <c r="BH117" s="156"/>
      <c r="BI117" s="156"/>
      <c r="BJ117" s="157"/>
      <c r="BK117" s="157"/>
      <c r="BL117" s="157"/>
      <c r="BM117" s="157"/>
      <c r="BN117" s="157"/>
      <c r="BO117" s="157"/>
      <c r="BP117" s="157"/>
      <c r="BQ117" s="157"/>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386"/>
      <c r="DD117" s="398"/>
      <c r="DE117" s="398"/>
      <c r="DF117" s="398"/>
      <c r="DG117" s="398"/>
      <c r="DH117" s="398"/>
      <c r="DI117" s="398"/>
      <c r="DJ117" s="398"/>
      <c r="DK117" s="398"/>
      <c r="DL117" s="398"/>
      <c r="DM117" s="387"/>
      <c r="DN117" s="158"/>
      <c r="DO117" s="158"/>
      <c r="DP117" s="158"/>
      <c r="DQ117" s="158"/>
      <c r="DR117" s="158"/>
      <c r="DS117" s="158"/>
      <c r="DT117" s="158"/>
      <c r="DU117" s="158"/>
      <c r="DV117" s="158"/>
      <c r="DW117" s="158"/>
      <c r="DX117" s="158"/>
      <c r="DY117" s="158"/>
      <c r="DZ117" s="158"/>
    </row>
    <row r="118" spans="1:130" ht="76.5" customHeight="1" x14ac:dyDescent="0.25">
      <c r="A118" s="317">
        <v>19</v>
      </c>
      <c r="B118" s="310" t="s">
        <v>269</v>
      </c>
      <c r="C118" s="310" t="str">
        <f>VLOOKUP(B118,FORMULAS!$A$30:$C$52,2,0)</f>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
      <c r="D118" s="310" t="str">
        <f>VLOOKUP(B118,FORMULAS!$A$30:$C$52,3,0)</f>
        <v>Jefe Oficina de Tecnologías de la Información y las Comunicaciones</v>
      </c>
      <c r="E118" s="327" t="s">
        <v>121</v>
      </c>
      <c r="F118" s="327" t="s">
        <v>631</v>
      </c>
      <c r="G118" s="340" t="s">
        <v>637</v>
      </c>
      <c r="H118" s="330" t="s">
        <v>636</v>
      </c>
      <c r="I118" s="317">
        <v>12</v>
      </c>
      <c r="J118" s="313" t="str">
        <f>VLOOKUP(K118,'Tabla probabilidad'!$D$3:$E$8,2,0)</f>
        <v>Baja</v>
      </c>
      <c r="K118" s="316">
        <v>0.4</v>
      </c>
      <c r="L118" s="314" t="s">
        <v>162</v>
      </c>
      <c r="M118" s="305" t="str">
        <f>VLOOKUP(L118,'Tabla Impacto'!$D$3:$F$8,3,0)</f>
        <v>Leve</v>
      </c>
      <c r="N118" s="305">
        <f>VLOOKUP(L118,'Tabla Impacto'!$D$3:$F$8,2,0)</f>
        <v>0.2</v>
      </c>
      <c r="O118" s="329" t="str">
        <f>CONCATENATE(M118,J118)</f>
        <v>LeveBaja</v>
      </c>
      <c r="P118" s="307" t="str">
        <f>VLOOKUP(O118,FORMULAS!$K$17:$L$42,2,0)</f>
        <v>Bajo</v>
      </c>
      <c r="Q118" s="153">
        <v>1</v>
      </c>
      <c r="R118" s="179" t="s">
        <v>634</v>
      </c>
      <c r="S118" s="141" t="s">
        <v>126</v>
      </c>
      <c r="T118" s="215" t="s">
        <v>126</v>
      </c>
      <c r="U118" s="151">
        <f>+IF(T118='Tabla Valoración controles'!$D$4,'Tabla Valoración controles'!$F$4,IF(T118='Tabla Valoración controles'!$D$5,'Tabla Valoración controles'!$F$5,IF(T118=FORMULAS!$A$10,0,'Tabla Valoración controles'!$F$6)))</f>
        <v>0.25</v>
      </c>
      <c r="V118" s="215" t="s">
        <v>127</v>
      </c>
      <c r="W118" s="151">
        <f>+IF(V118='Tabla Valoración controles'!$D$7,'Tabla Valoración controles'!$F$7,IF(V118=FORMULAS!$A$10,0,'Tabla Valoración controles'!$F$8))</f>
        <v>0.15</v>
      </c>
      <c r="X118" s="213" t="s">
        <v>128</v>
      </c>
      <c r="Y118" s="151">
        <f>+IF(X118='Tabla Valoración controles'!$D$9,'Tabla Valoración controles'!$F$9,'Tabla Valoración controles'!$F$10)</f>
        <v>0</v>
      </c>
      <c r="Z118" s="215" t="s">
        <v>129</v>
      </c>
      <c r="AA118" s="151">
        <f>+IF(Z118='Tabla Valoración controles'!$D$11,'Tabla Valoración controles'!$F$11,'Tabla Valoración controles'!$F$12)</f>
        <v>0</v>
      </c>
      <c r="AB118" s="215" t="s">
        <v>130</v>
      </c>
      <c r="AC118" s="151">
        <f>+IF(AB118='Tabla Valoración controles'!$D$13,'Tabla Valoración controles'!$F$13,'Tabla Valoración controles'!$F$14)</f>
        <v>0</v>
      </c>
      <c r="AD118" s="151">
        <f t="shared" si="6"/>
        <v>0.4</v>
      </c>
      <c r="AE118" s="215" t="s">
        <v>131</v>
      </c>
      <c r="AF118" s="142">
        <f>IF(AE118=CONTROLES!$C$50,CONTROLES!$D$50,CONTROLES!$D$51)</f>
        <v>15</v>
      </c>
      <c r="AG118" s="212" t="s">
        <v>132</v>
      </c>
      <c r="AH118" s="142">
        <f>IF(AG118=CONTROLES!$C$52,CONTROLES!$D$52,CONTROLES!$D$53)</f>
        <v>15</v>
      </c>
      <c r="AI118" s="212" t="s">
        <v>133</v>
      </c>
      <c r="AJ118" s="142">
        <f>IF('Riesgos gestión'!AI118=CONTROLES!$C$54,CONTROLES!$D$54,CONTROLES!$D$55)</f>
        <v>15</v>
      </c>
      <c r="AK118" s="212" t="s">
        <v>134</v>
      </c>
      <c r="AL118" s="142" t="str" cm="1">
        <f t="array" ref="AL118">_xlfn.IFS(AK118=CONTROLES!$C$56,"15",'Riesgos gestión'!AK118=CONTROLES!$C$57,"10",AK118=CONTROLES!$C$58,"0")</f>
        <v>15</v>
      </c>
      <c r="AM118" s="212" t="s">
        <v>135</v>
      </c>
      <c r="AN118" s="142">
        <f>IF(AM118=CONTROLES!$C$59,CONTROLES!$D$59,CONTROLES!$D$60)</f>
        <v>15</v>
      </c>
      <c r="AO118" s="212" t="s">
        <v>136</v>
      </c>
      <c r="AP118" s="142">
        <f>IF(AO118=CONTROLES!$C$61,CONTROLES!$D$61,CONTROLES!$D$62)</f>
        <v>15</v>
      </c>
      <c r="AQ118" s="212" t="s">
        <v>137</v>
      </c>
      <c r="AR118" s="142" t="str" cm="1">
        <f t="array" ref="AR118">_xlfn.IFS(AQ118=CONTROLES!$C$63,"10",'Riesgos gestión'!AQ118=CONTROLES!$C$64,"5",AQ118=CONTROLES!$C$65,"0")</f>
        <v>10</v>
      </c>
      <c r="AS118" s="218">
        <f t="shared" si="9"/>
        <v>100</v>
      </c>
      <c r="AT118" s="219" t="str">
        <f t="shared" si="7"/>
        <v>Fuerte</v>
      </c>
      <c r="AU118" s="315" t="e">
        <f>+#REF!</f>
        <v>#REF!</v>
      </c>
      <c r="AV118" s="315" t="s">
        <v>164</v>
      </c>
      <c r="AW118" s="315" t="s">
        <v>224</v>
      </c>
      <c r="AX118" s="315">
        <v>0.2</v>
      </c>
      <c r="AY118" s="316" t="str">
        <f>CONCATENATE(AW118,AV118)</f>
        <v>LeveBaja</v>
      </c>
      <c r="AZ118" s="317" t="str">
        <f>VLOOKUP(AY118,[5]FORMULAS!$K$17:$L$42,2,0)</f>
        <v>Bajo</v>
      </c>
      <c r="BA118" s="316" t="s">
        <v>138</v>
      </c>
      <c r="BB118" s="156" t="s">
        <v>270</v>
      </c>
      <c r="BC118" s="156" t="s">
        <v>271</v>
      </c>
      <c r="BD118" s="167" t="s">
        <v>152</v>
      </c>
      <c r="BE118" s="168">
        <v>45292</v>
      </c>
      <c r="BF118" s="168">
        <v>45656</v>
      </c>
      <c r="BG118" s="156" t="s">
        <v>272</v>
      </c>
      <c r="BH118" s="156" t="s">
        <v>273</v>
      </c>
      <c r="BI118" s="156" t="s">
        <v>539</v>
      </c>
      <c r="BJ118" s="157"/>
      <c r="BK118" s="157"/>
      <c r="BL118" s="157"/>
      <c r="BM118" s="157"/>
      <c r="BN118" s="157"/>
      <c r="BO118" s="157"/>
      <c r="BP118" s="157"/>
      <c r="BQ118" s="157"/>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386"/>
      <c r="DD118" s="391" t="s">
        <v>692</v>
      </c>
      <c r="DE118" s="397" t="s">
        <v>733</v>
      </c>
      <c r="DF118" s="392" t="s">
        <v>734</v>
      </c>
      <c r="DG118" s="397" t="s">
        <v>735</v>
      </c>
      <c r="DH118" s="393">
        <v>1</v>
      </c>
      <c r="DI118" s="397" t="s">
        <v>736</v>
      </c>
      <c r="DJ118" s="391" t="s">
        <v>697</v>
      </c>
      <c r="DK118" s="391" t="s">
        <v>226</v>
      </c>
      <c r="DL118" s="391" t="s">
        <v>226</v>
      </c>
      <c r="DM118" s="402">
        <v>45667</v>
      </c>
      <c r="DN118" s="403" t="s">
        <v>759</v>
      </c>
      <c r="DO118" s="390" t="s">
        <v>760</v>
      </c>
      <c r="DP118" s="403" t="s">
        <v>761</v>
      </c>
      <c r="DQ118" s="390" t="s">
        <v>762</v>
      </c>
      <c r="DR118" s="403" t="s">
        <v>538</v>
      </c>
      <c r="DS118" s="403" t="s">
        <v>761</v>
      </c>
      <c r="DT118" s="403" t="s">
        <v>757</v>
      </c>
      <c r="DU118" s="158"/>
      <c r="DV118" s="158"/>
      <c r="DW118" s="158"/>
      <c r="DX118" s="158"/>
      <c r="DY118" s="158"/>
      <c r="DZ118" s="158"/>
    </row>
    <row r="119" spans="1:130" ht="61.5" customHeight="1" x14ac:dyDescent="0.25">
      <c r="A119" s="309"/>
      <c r="B119" s="311"/>
      <c r="C119" s="306"/>
      <c r="D119" s="306"/>
      <c r="E119" s="306"/>
      <c r="F119" s="306"/>
      <c r="G119" s="311"/>
      <c r="H119" s="331"/>
      <c r="I119" s="306"/>
      <c r="J119" s="306"/>
      <c r="K119" s="306"/>
      <c r="L119" s="306"/>
      <c r="M119" s="306"/>
      <c r="N119" s="306"/>
      <c r="O119" s="306"/>
      <c r="P119" s="306"/>
      <c r="Q119" s="160">
        <v>2</v>
      </c>
      <c r="R119" s="181" t="s">
        <v>632</v>
      </c>
      <c r="S119" s="141" t="s">
        <v>145</v>
      </c>
      <c r="T119" s="215" t="s">
        <v>126</v>
      </c>
      <c r="U119" s="151">
        <f>+IF(T119='Tabla Valoración controles'!$D$4,'Tabla Valoración controles'!$F$4,IF(T119='Tabla Valoración controles'!$D$5,'Tabla Valoración controles'!$F$5,IF(T119=FORMULAS!$A$10,0,'Tabla Valoración controles'!$F$6)))</f>
        <v>0.25</v>
      </c>
      <c r="V119" s="215" t="s">
        <v>127</v>
      </c>
      <c r="W119" s="151">
        <f>+IF(V119='Tabla Valoración controles'!$D$7,'Tabla Valoración controles'!$F$7,IF(V119=FORMULAS!$A$10,0,'Tabla Valoración controles'!$F$8))</f>
        <v>0.15</v>
      </c>
      <c r="X119" s="213" t="s">
        <v>128</v>
      </c>
      <c r="Y119" s="151">
        <f>+IF(X119='Tabla Valoración controles'!$D$9,'Tabla Valoración controles'!$F$9,'Tabla Valoración controles'!$F$10)</f>
        <v>0</v>
      </c>
      <c r="Z119" s="215" t="s">
        <v>129</v>
      </c>
      <c r="AA119" s="151">
        <f>+IF(Z119='Tabla Valoración controles'!$D$11,'Tabla Valoración controles'!$F$11,'Tabla Valoración controles'!$F$12)</f>
        <v>0</v>
      </c>
      <c r="AB119" s="215" t="s">
        <v>130</v>
      </c>
      <c r="AC119" s="151">
        <f>+IF(AB119='Tabla Valoración controles'!$D$13,'Tabla Valoración controles'!$F$13,'Tabla Valoración controles'!$F$14)</f>
        <v>0</v>
      </c>
      <c r="AD119" s="151">
        <f t="shared" si="6"/>
        <v>0.4</v>
      </c>
      <c r="AE119" s="215" t="s">
        <v>131</v>
      </c>
      <c r="AF119" s="142">
        <f>IF(AE119=CONTROLES!$C$50,CONTROLES!$D$50,CONTROLES!$D$51)</f>
        <v>15</v>
      </c>
      <c r="AG119" s="212" t="s">
        <v>132</v>
      </c>
      <c r="AH119" s="142">
        <f>IF(AG119=CONTROLES!$C$52,CONTROLES!$D$52,CONTROLES!$D$53)</f>
        <v>15</v>
      </c>
      <c r="AI119" s="212" t="s">
        <v>133</v>
      </c>
      <c r="AJ119" s="142">
        <f>IF('Riesgos gestión'!AI119=CONTROLES!$C$54,CONTROLES!$D$54,CONTROLES!$D$55)</f>
        <v>15</v>
      </c>
      <c r="AK119" s="212" t="s">
        <v>134</v>
      </c>
      <c r="AL119" s="142" t="str" cm="1">
        <f t="array" ref="AL119">_xlfn.IFS(AK119=CONTROLES!$C$56,"15",'Riesgos gestión'!AK119=CONTROLES!$C$57,"10",AK119=CONTROLES!$C$58,"0")</f>
        <v>15</v>
      </c>
      <c r="AM119" s="212" t="s">
        <v>135</v>
      </c>
      <c r="AN119" s="142">
        <f>IF(AM119=CONTROLES!$C$59,CONTROLES!$D$59,CONTROLES!$D$60)</f>
        <v>15</v>
      </c>
      <c r="AO119" s="212" t="s">
        <v>136</v>
      </c>
      <c r="AP119" s="142">
        <f>IF(AO119=CONTROLES!$C$61,CONTROLES!$D$61,CONTROLES!$D$62)</f>
        <v>15</v>
      </c>
      <c r="AQ119" s="212" t="s">
        <v>137</v>
      </c>
      <c r="AR119" s="142" t="str" cm="1">
        <f t="array" ref="AR119">_xlfn.IFS(AQ119=CONTROLES!$C$63,"10",'Riesgos gestión'!AQ119=CONTROLES!$C$64,"5",AQ119=CONTROLES!$C$65,"0")</f>
        <v>10</v>
      </c>
      <c r="AS119" s="218">
        <f t="shared" si="9"/>
        <v>100</v>
      </c>
      <c r="AT119" s="219" t="str">
        <f t="shared" si="7"/>
        <v>Fuerte</v>
      </c>
      <c r="AU119" s="306"/>
      <c r="AV119" s="306"/>
      <c r="AW119" s="306"/>
      <c r="AX119" s="306"/>
      <c r="AY119" s="306"/>
      <c r="AZ119" s="306"/>
      <c r="BA119" s="306"/>
      <c r="BB119" s="156"/>
      <c r="BC119" s="156"/>
      <c r="BD119" s="167"/>
      <c r="BE119" s="168"/>
      <c r="BF119" s="168"/>
      <c r="BG119" s="156"/>
      <c r="BH119" s="156"/>
      <c r="BI119" s="156"/>
      <c r="BJ119" s="157"/>
      <c r="BK119" s="157"/>
      <c r="BL119" s="157"/>
      <c r="BM119" s="157"/>
      <c r="BN119" s="157"/>
      <c r="BO119" s="157"/>
      <c r="BP119" s="157"/>
      <c r="BQ119" s="157"/>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389"/>
      <c r="DE119" s="389"/>
      <c r="DF119" s="389"/>
      <c r="DG119" s="389"/>
      <c r="DH119" s="389"/>
      <c r="DI119" s="389"/>
      <c r="DJ119" s="389"/>
      <c r="DK119" s="389"/>
      <c r="DL119" s="389"/>
      <c r="DM119" s="158"/>
      <c r="DN119" s="158"/>
      <c r="DO119" s="158"/>
      <c r="DP119" s="158"/>
      <c r="DQ119" s="158"/>
      <c r="DR119" s="158"/>
      <c r="DS119" s="158"/>
      <c r="DT119" s="158"/>
      <c r="DU119" s="158"/>
      <c r="DV119" s="158"/>
      <c r="DW119" s="158"/>
      <c r="DX119" s="158"/>
      <c r="DY119" s="158"/>
      <c r="DZ119" s="158"/>
    </row>
    <row r="120" spans="1:130" ht="61.5" customHeight="1" x14ac:dyDescent="0.25">
      <c r="A120" s="309"/>
      <c r="B120" s="311"/>
      <c r="C120" s="306"/>
      <c r="D120" s="306"/>
      <c r="E120" s="306"/>
      <c r="F120" s="306"/>
      <c r="G120" s="311"/>
      <c r="H120" s="331"/>
      <c r="I120" s="306"/>
      <c r="J120" s="306"/>
      <c r="K120" s="306"/>
      <c r="L120" s="306"/>
      <c r="M120" s="306"/>
      <c r="N120" s="306"/>
      <c r="O120" s="306"/>
      <c r="P120" s="306"/>
      <c r="Q120" s="160">
        <v>3</v>
      </c>
      <c r="R120" s="181" t="s">
        <v>633</v>
      </c>
      <c r="S120" s="141" t="s">
        <v>145</v>
      </c>
      <c r="T120" s="215" t="s">
        <v>126</v>
      </c>
      <c r="U120" s="151">
        <f>+IF(T120='Tabla Valoración controles'!$D$4,'Tabla Valoración controles'!$F$4,IF(T120='Tabla Valoración controles'!$D$5,'Tabla Valoración controles'!$F$5,IF(T120=FORMULAS!$A$10,0,'Tabla Valoración controles'!$F$6)))</f>
        <v>0.25</v>
      </c>
      <c r="V120" s="215" t="s">
        <v>127</v>
      </c>
      <c r="W120" s="151">
        <f>+IF(V120='Tabla Valoración controles'!$D$7,'Tabla Valoración controles'!$F$7,IF(V120=FORMULAS!$A$10,0,'Tabla Valoración controles'!$F$8))</f>
        <v>0.15</v>
      </c>
      <c r="X120" s="213" t="s">
        <v>128</v>
      </c>
      <c r="Y120" s="151">
        <f>+IF(X120='Tabla Valoración controles'!$D$9,'Tabla Valoración controles'!$F$9,'Tabla Valoración controles'!$F$10)</f>
        <v>0</v>
      </c>
      <c r="Z120" s="215" t="s">
        <v>129</v>
      </c>
      <c r="AA120" s="151">
        <f>+IF(Z120='Tabla Valoración controles'!$D$11,'Tabla Valoración controles'!$F$11,'Tabla Valoración controles'!$F$12)</f>
        <v>0</v>
      </c>
      <c r="AB120" s="215" t="s">
        <v>130</v>
      </c>
      <c r="AC120" s="151">
        <f>+IF(AB120='Tabla Valoración controles'!$D$13,'Tabla Valoración controles'!$F$13,'Tabla Valoración controles'!$F$14)</f>
        <v>0</v>
      </c>
      <c r="AD120" s="151">
        <f t="shared" si="6"/>
        <v>0.4</v>
      </c>
      <c r="AE120" s="215" t="s">
        <v>131</v>
      </c>
      <c r="AF120" s="142">
        <f>IF(AE120=CONTROLES!$C$50,CONTROLES!$D$50,CONTROLES!$D$51)</f>
        <v>15</v>
      </c>
      <c r="AG120" s="212" t="s">
        <v>132</v>
      </c>
      <c r="AH120" s="142">
        <f>IF(AG120=CONTROLES!$C$52,CONTROLES!$D$52,CONTROLES!$D$53)</f>
        <v>15</v>
      </c>
      <c r="AI120" s="212" t="s">
        <v>133</v>
      </c>
      <c r="AJ120" s="142">
        <f>IF('Riesgos gestión'!AI120=CONTROLES!$C$54,CONTROLES!$D$54,CONTROLES!$D$55)</f>
        <v>15</v>
      </c>
      <c r="AK120" s="212" t="s">
        <v>134</v>
      </c>
      <c r="AL120" s="142" t="str" cm="1">
        <f t="array" ref="AL120">_xlfn.IFS(AK120=CONTROLES!$C$56,"15",'Riesgos gestión'!AK120=CONTROLES!$C$57,"10",AK120=CONTROLES!$C$58,"0")</f>
        <v>15</v>
      </c>
      <c r="AM120" s="212" t="s">
        <v>135</v>
      </c>
      <c r="AN120" s="142">
        <f>IF(AM120=CONTROLES!$C$59,CONTROLES!$D$59,CONTROLES!$D$60)</f>
        <v>15</v>
      </c>
      <c r="AO120" s="212" t="s">
        <v>136</v>
      </c>
      <c r="AP120" s="142">
        <f>IF(AO120=CONTROLES!$C$61,CONTROLES!$D$61,CONTROLES!$D$62)</f>
        <v>15</v>
      </c>
      <c r="AQ120" s="212" t="s">
        <v>137</v>
      </c>
      <c r="AR120" s="142" t="str" cm="1">
        <f t="array" ref="AR120">_xlfn.IFS(AQ120=CONTROLES!$C$63,"10",'Riesgos gestión'!AQ120=CONTROLES!$C$64,"5",AQ120=CONTROLES!$C$65,"0")</f>
        <v>10</v>
      </c>
      <c r="AS120" s="218">
        <f t="shared" si="9"/>
        <v>100</v>
      </c>
      <c r="AT120" s="219" t="str">
        <f t="shared" si="7"/>
        <v>Fuerte</v>
      </c>
      <c r="AU120" s="306"/>
      <c r="AV120" s="306"/>
      <c r="AW120" s="306"/>
      <c r="AX120" s="306"/>
      <c r="AY120" s="306"/>
      <c r="AZ120" s="306"/>
      <c r="BA120" s="306"/>
      <c r="BB120" s="156"/>
      <c r="BC120" s="156"/>
      <c r="BD120" s="167"/>
      <c r="BE120" s="168"/>
      <c r="BF120" s="168"/>
      <c r="BG120" s="156"/>
      <c r="BH120" s="156"/>
      <c r="BI120" s="156"/>
      <c r="BJ120" s="157"/>
      <c r="BK120" s="157"/>
      <c r="BL120" s="157"/>
      <c r="BM120" s="157"/>
      <c r="BN120" s="157"/>
      <c r="BO120" s="157"/>
      <c r="BP120" s="157"/>
      <c r="BQ120" s="157"/>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row>
    <row r="121" spans="1:130" ht="61.5" customHeight="1" x14ac:dyDescent="0.25">
      <c r="A121" s="309"/>
      <c r="B121" s="311"/>
      <c r="C121" s="306"/>
      <c r="D121" s="306"/>
      <c r="E121" s="306"/>
      <c r="F121" s="306"/>
      <c r="G121" s="311"/>
      <c r="H121" s="331"/>
      <c r="I121" s="306"/>
      <c r="J121" s="306"/>
      <c r="K121" s="306"/>
      <c r="L121" s="306"/>
      <c r="M121" s="306"/>
      <c r="N121" s="306"/>
      <c r="O121" s="306"/>
      <c r="P121" s="306"/>
      <c r="Q121" s="160">
        <v>4</v>
      </c>
      <c r="R121" s="181" t="s">
        <v>635</v>
      </c>
      <c r="S121" s="141" t="s">
        <v>145</v>
      </c>
      <c r="T121" s="215" t="s">
        <v>126</v>
      </c>
      <c r="U121" s="151">
        <f>+IF(T121='Tabla Valoración controles'!$D$4,'Tabla Valoración controles'!$F$4,IF(T121='Tabla Valoración controles'!$D$5,'Tabla Valoración controles'!$F$5,IF(T121=FORMULAS!$A$10,0,'Tabla Valoración controles'!$F$6)))</f>
        <v>0.25</v>
      </c>
      <c r="V121" s="215" t="s">
        <v>127</v>
      </c>
      <c r="W121" s="151">
        <f>+IF(V121='Tabla Valoración controles'!$D$7,'Tabla Valoración controles'!$F$7,IF(V121=FORMULAS!$A$10,0,'Tabla Valoración controles'!$F$8))</f>
        <v>0.15</v>
      </c>
      <c r="X121" s="213" t="s">
        <v>128</v>
      </c>
      <c r="Y121" s="151">
        <f>+IF(X121='Tabla Valoración controles'!$D$9,'Tabla Valoración controles'!$F$9,'Tabla Valoración controles'!$F$10)</f>
        <v>0</v>
      </c>
      <c r="Z121" s="215" t="s">
        <v>129</v>
      </c>
      <c r="AA121" s="151">
        <f>+IF(Z121='Tabla Valoración controles'!$D$11,'Tabla Valoración controles'!$F$11,'Tabla Valoración controles'!$F$12)</f>
        <v>0</v>
      </c>
      <c r="AB121" s="215" t="s">
        <v>130</v>
      </c>
      <c r="AC121" s="151">
        <f>+IF(AB121='Tabla Valoración controles'!$D$13,'Tabla Valoración controles'!$F$13,'Tabla Valoración controles'!$F$14)</f>
        <v>0</v>
      </c>
      <c r="AD121" s="151">
        <f t="shared" si="6"/>
        <v>0.4</v>
      </c>
      <c r="AE121" s="215" t="s">
        <v>131</v>
      </c>
      <c r="AF121" s="142">
        <f>IF(AE121=CONTROLES!$C$50,CONTROLES!$D$50,CONTROLES!$D$51)</f>
        <v>15</v>
      </c>
      <c r="AG121" s="212" t="s">
        <v>132</v>
      </c>
      <c r="AH121" s="142">
        <f>IF(AG121=CONTROLES!$C$52,CONTROLES!$D$52,CONTROLES!$D$53)</f>
        <v>15</v>
      </c>
      <c r="AI121" s="212" t="s">
        <v>133</v>
      </c>
      <c r="AJ121" s="142">
        <f>IF('Riesgos gestión'!AI121=CONTROLES!$C$54,CONTROLES!$D$54,CONTROLES!$D$55)</f>
        <v>15</v>
      </c>
      <c r="AK121" s="212" t="s">
        <v>134</v>
      </c>
      <c r="AL121" s="142" t="str" cm="1">
        <f t="array" ref="AL121">_xlfn.IFS(AK121=CONTROLES!$C$56,"15",'Riesgos gestión'!AK121=CONTROLES!$C$57,"10",AK121=CONTROLES!$C$58,"0")</f>
        <v>15</v>
      </c>
      <c r="AM121" s="212" t="s">
        <v>135</v>
      </c>
      <c r="AN121" s="142">
        <f>IF(AM121=CONTROLES!$C$59,CONTROLES!$D$59,CONTROLES!$D$60)</f>
        <v>15</v>
      </c>
      <c r="AO121" s="212" t="s">
        <v>136</v>
      </c>
      <c r="AP121" s="142">
        <f>IF(AO121=CONTROLES!$C$61,CONTROLES!$D$61,CONTROLES!$D$62)</f>
        <v>15</v>
      </c>
      <c r="AQ121" s="212" t="s">
        <v>137</v>
      </c>
      <c r="AR121" s="142" t="str" cm="1">
        <f t="array" ref="AR121">_xlfn.IFS(AQ121=CONTROLES!$C$63,"10",'Riesgos gestión'!AQ121=CONTROLES!$C$64,"5",AQ121=CONTROLES!$C$65,"0")</f>
        <v>10</v>
      </c>
      <c r="AS121" s="218">
        <f t="shared" si="9"/>
        <v>100</v>
      </c>
      <c r="AT121" s="219" t="str">
        <f t="shared" si="7"/>
        <v>Fuerte</v>
      </c>
      <c r="AU121" s="306"/>
      <c r="AV121" s="306"/>
      <c r="AW121" s="306"/>
      <c r="AX121" s="306"/>
      <c r="AY121" s="306"/>
      <c r="AZ121" s="306"/>
      <c r="BA121" s="306"/>
      <c r="BB121" s="156"/>
      <c r="BC121" s="156"/>
      <c r="BD121" s="167"/>
      <c r="BE121" s="168"/>
      <c r="BF121" s="168"/>
      <c r="BG121" s="156"/>
      <c r="BH121" s="156"/>
      <c r="BI121" s="156"/>
      <c r="BJ121" s="157"/>
      <c r="BK121" s="157"/>
      <c r="BL121" s="157"/>
      <c r="BM121" s="157"/>
      <c r="BN121" s="157"/>
      <c r="BO121" s="157"/>
      <c r="BP121" s="157"/>
      <c r="BQ121" s="157"/>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8"/>
      <c r="CT121" s="158"/>
      <c r="CU121" s="158"/>
      <c r="CV121" s="158"/>
      <c r="CW121" s="158"/>
      <c r="CX121" s="158"/>
      <c r="CY121" s="158"/>
      <c r="CZ121" s="158"/>
      <c r="DA121" s="158"/>
      <c r="DB121" s="158"/>
      <c r="DC121" s="158"/>
      <c r="DD121" s="158"/>
      <c r="DE121" s="158"/>
      <c r="DF121" s="158"/>
      <c r="DG121" s="158"/>
      <c r="DH121" s="158"/>
      <c r="DI121" s="158"/>
      <c r="DJ121" s="158"/>
      <c r="DK121" s="158"/>
      <c r="DL121" s="158"/>
      <c r="DM121" s="158"/>
      <c r="DN121" s="158"/>
      <c r="DO121" s="158"/>
      <c r="DP121" s="158"/>
      <c r="DQ121" s="158"/>
      <c r="DR121" s="158"/>
      <c r="DS121" s="158"/>
      <c r="DT121" s="158"/>
      <c r="DU121" s="158"/>
      <c r="DV121" s="158"/>
      <c r="DW121" s="158"/>
      <c r="DX121" s="158"/>
      <c r="DY121" s="158"/>
      <c r="DZ121" s="158"/>
    </row>
    <row r="122" spans="1:130" ht="61.5" hidden="1" customHeight="1" x14ac:dyDescent="0.25">
      <c r="A122" s="309"/>
      <c r="B122" s="311"/>
      <c r="C122" s="306"/>
      <c r="D122" s="306"/>
      <c r="E122" s="306"/>
      <c r="F122" s="306"/>
      <c r="G122" s="311"/>
      <c r="H122" s="331"/>
      <c r="I122" s="306"/>
      <c r="J122" s="306"/>
      <c r="K122" s="306"/>
      <c r="L122" s="306"/>
      <c r="M122" s="306"/>
      <c r="N122" s="306"/>
      <c r="O122" s="306"/>
      <c r="P122" s="306"/>
      <c r="Q122" s="160"/>
      <c r="R122" s="181"/>
      <c r="S122" s="141" t="s">
        <v>145</v>
      </c>
      <c r="T122" s="213" t="s">
        <v>145</v>
      </c>
      <c r="U122" s="151">
        <f>+IF(T122='Tabla Valoración controles'!$D$4,'Tabla Valoración controles'!$F$4,IF(T122='Tabla Valoración controles'!$D$5,'Tabla Valoración controles'!$F$5,IF(T122=FORMULAS!$A$10,0,'Tabla Valoración controles'!$F$6)))</f>
        <v>0</v>
      </c>
      <c r="V122" s="215" t="s">
        <v>127</v>
      </c>
      <c r="W122" s="151">
        <f>+IF(V122='Tabla Valoración controles'!$D$7,'Tabla Valoración controles'!$F$7,IF(V122=FORMULAS!$A$10,0,'Tabla Valoración controles'!$F$8))</f>
        <v>0.15</v>
      </c>
      <c r="X122" s="213"/>
      <c r="Y122" s="151">
        <f>+IF(X122='Tabla Valoración controles'!$D$9,'Tabla Valoración controles'!$F$9,'Tabla Valoración controles'!$F$10)</f>
        <v>0</v>
      </c>
      <c r="Z122" s="215" t="s">
        <v>129</v>
      </c>
      <c r="AA122" s="151">
        <f>+IF(Z122='Tabla Valoración controles'!$D$11,'Tabla Valoración controles'!$F$11,'Tabla Valoración controles'!$F$12)</f>
        <v>0</v>
      </c>
      <c r="AB122" s="215" t="s">
        <v>130</v>
      </c>
      <c r="AC122" s="151">
        <f>+IF(AB122='Tabla Valoración controles'!$D$13,'Tabla Valoración controles'!$F$13,'Tabla Valoración controles'!$F$14)</f>
        <v>0</v>
      </c>
      <c r="AD122" s="151">
        <f t="shared" si="6"/>
        <v>0.15</v>
      </c>
      <c r="AE122" s="215" t="s">
        <v>131</v>
      </c>
      <c r="AF122" s="142">
        <f>IF(AE122=CONTROLES!$C$50,CONTROLES!$D$50,CONTROLES!$D$51)</f>
        <v>15</v>
      </c>
      <c r="AG122" s="212" t="s">
        <v>132</v>
      </c>
      <c r="AH122" s="142">
        <f>IF(AG122=CONTROLES!$C$52,CONTROLES!$D$52,CONTROLES!$D$53)</f>
        <v>15</v>
      </c>
      <c r="AI122" s="212" t="s">
        <v>133</v>
      </c>
      <c r="AJ122" s="142">
        <f>IF('Riesgos gestión'!AI122=CONTROLES!$C$54,CONTROLES!$D$54,CONTROLES!$D$55)</f>
        <v>15</v>
      </c>
      <c r="AK122" s="214"/>
      <c r="AL122" s="142" t="e" cm="1">
        <f t="array" ref="AL122">_xlfn.IFS(AK122=CONTROLES!$C$56,"15",'Riesgos gestión'!AK122=CONTROLES!$C$57,"10",AK122=CONTROLES!$C$58,"0")</f>
        <v>#N/A</v>
      </c>
      <c r="AM122" s="212" t="s">
        <v>135</v>
      </c>
      <c r="AN122" s="142">
        <f>IF(AM122=CONTROLES!$C$59,CONTROLES!$D$59,CONTROLES!$D$60)</f>
        <v>15</v>
      </c>
      <c r="AO122" s="212" t="s">
        <v>136</v>
      </c>
      <c r="AP122" s="142">
        <f>IF(AO122=CONTROLES!$C$61,CONTROLES!$D$61,CONTROLES!$D$62)</f>
        <v>15</v>
      </c>
      <c r="AQ122" s="212" t="s">
        <v>137</v>
      </c>
      <c r="AR122" s="142" t="str" cm="1">
        <f t="array" ref="AR122">_xlfn.IFS(AQ122=CONTROLES!$C$63,"10",'Riesgos gestión'!AQ122=CONTROLES!$C$64,"5",AQ122=CONTROLES!$C$65,"0")</f>
        <v>10</v>
      </c>
      <c r="AS122" s="218" t="e">
        <f t="shared" si="9"/>
        <v>#N/A</v>
      </c>
      <c r="AT122" s="219" t="str">
        <f t="shared" si="7"/>
        <v/>
      </c>
      <c r="AU122" s="306"/>
      <c r="AV122" s="306"/>
      <c r="AW122" s="306"/>
      <c r="AX122" s="306"/>
      <c r="AY122" s="306"/>
      <c r="AZ122" s="306"/>
      <c r="BA122" s="306"/>
      <c r="BB122" s="156"/>
      <c r="BC122" s="156"/>
      <c r="BD122" s="167"/>
      <c r="BE122" s="168"/>
      <c r="BF122" s="168"/>
      <c r="BG122" s="156"/>
      <c r="BH122" s="156"/>
      <c r="BI122" s="156"/>
      <c r="BJ122" s="157"/>
      <c r="BK122" s="157"/>
      <c r="BL122" s="157"/>
      <c r="BM122" s="157"/>
      <c r="BN122" s="157"/>
      <c r="BO122" s="157"/>
      <c r="BP122" s="157"/>
      <c r="BQ122" s="157"/>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c r="DJ122" s="158"/>
      <c r="DK122" s="158"/>
      <c r="DL122" s="158"/>
      <c r="DM122" s="158"/>
      <c r="DN122" s="158"/>
      <c r="DO122" s="158"/>
      <c r="DP122" s="158"/>
      <c r="DQ122" s="158"/>
      <c r="DR122" s="158"/>
      <c r="DS122" s="158"/>
      <c r="DT122" s="158"/>
      <c r="DU122" s="158"/>
      <c r="DV122" s="158"/>
      <c r="DW122" s="158"/>
      <c r="DX122" s="158"/>
      <c r="DY122" s="158"/>
      <c r="DZ122" s="158"/>
    </row>
    <row r="123" spans="1:130" ht="17.25" hidden="1" customHeight="1" x14ac:dyDescent="0.25">
      <c r="A123" s="309"/>
      <c r="B123" s="311"/>
      <c r="C123" s="306"/>
      <c r="D123" s="306"/>
      <c r="E123" s="306"/>
      <c r="F123" s="306"/>
      <c r="G123" s="311"/>
      <c r="H123" s="332"/>
      <c r="I123" s="306"/>
      <c r="J123" s="306"/>
      <c r="K123" s="306"/>
      <c r="L123" s="306"/>
      <c r="M123" s="306"/>
      <c r="N123" s="306"/>
      <c r="O123" s="306"/>
      <c r="P123" s="306"/>
      <c r="Q123" s="160"/>
      <c r="R123" s="181"/>
      <c r="S123" s="141" t="s">
        <v>145</v>
      </c>
      <c r="T123" s="213" t="s">
        <v>145</v>
      </c>
      <c r="U123" s="151">
        <f>+IF(T123='Tabla Valoración controles'!$D$4,'Tabla Valoración controles'!$F$4,IF(T123='Tabla Valoración controles'!$D$5,'Tabla Valoración controles'!$F$5,IF(T123=FORMULAS!$A$10,0,'Tabla Valoración controles'!$F$6)))</f>
        <v>0</v>
      </c>
      <c r="V123" s="215" t="s">
        <v>127</v>
      </c>
      <c r="W123" s="151">
        <f>+IF(V123='Tabla Valoración controles'!$D$7,'Tabla Valoración controles'!$F$7,IF(V123=FORMULAS!$A$10,0,'Tabla Valoración controles'!$F$8))</f>
        <v>0.15</v>
      </c>
      <c r="X123" s="213"/>
      <c r="Y123" s="151">
        <f>+IF(X123='Tabla Valoración controles'!$D$9,'Tabla Valoración controles'!$F$9,'Tabla Valoración controles'!$F$10)</f>
        <v>0</v>
      </c>
      <c r="Z123" s="215" t="s">
        <v>129</v>
      </c>
      <c r="AA123" s="151">
        <f>+IF(Z123='Tabla Valoración controles'!$D$11,'Tabla Valoración controles'!$F$11,'Tabla Valoración controles'!$F$12)</f>
        <v>0</v>
      </c>
      <c r="AB123" s="215" t="s">
        <v>130</v>
      </c>
      <c r="AC123" s="151">
        <f>+IF(AB123='Tabla Valoración controles'!$D$13,'Tabla Valoración controles'!$F$13,'Tabla Valoración controles'!$F$14)</f>
        <v>0</v>
      </c>
      <c r="AD123" s="151">
        <f t="shared" si="6"/>
        <v>0.15</v>
      </c>
      <c r="AE123" s="215" t="s">
        <v>131</v>
      </c>
      <c r="AF123" s="142">
        <f>IF(AE123=CONTROLES!$C$50,CONTROLES!$D$50,CONTROLES!$D$51)</f>
        <v>15</v>
      </c>
      <c r="AG123" s="212" t="s">
        <v>132</v>
      </c>
      <c r="AH123" s="142">
        <f>IF(AG123=CONTROLES!$C$52,CONTROLES!$D$52,CONTROLES!$D$53)</f>
        <v>15</v>
      </c>
      <c r="AI123" s="212" t="s">
        <v>133</v>
      </c>
      <c r="AJ123" s="142">
        <f>IF('Riesgos gestión'!AI123=CONTROLES!$C$54,CONTROLES!$D$54,CONTROLES!$D$55)</f>
        <v>15</v>
      </c>
      <c r="AK123" s="214"/>
      <c r="AL123" s="142" t="e" cm="1">
        <f t="array" ref="AL123">_xlfn.IFS(AK123=CONTROLES!$C$56,"15",'Riesgos gestión'!AK123=CONTROLES!$C$57,"10",AK123=CONTROLES!$C$58,"0")</f>
        <v>#N/A</v>
      </c>
      <c r="AM123" s="212" t="s">
        <v>135</v>
      </c>
      <c r="AN123" s="142">
        <f>IF(AM123=CONTROLES!$C$59,CONTROLES!$D$59,CONTROLES!$D$60)</f>
        <v>15</v>
      </c>
      <c r="AO123" s="212" t="s">
        <v>136</v>
      </c>
      <c r="AP123" s="142">
        <f>IF(AO123=CONTROLES!$C$61,CONTROLES!$D$61,CONTROLES!$D$62)</f>
        <v>15</v>
      </c>
      <c r="AQ123" s="212" t="s">
        <v>137</v>
      </c>
      <c r="AR123" s="142" t="str" cm="1">
        <f t="array" ref="AR123">_xlfn.IFS(AQ123=CONTROLES!$C$63,"10",'Riesgos gestión'!AQ123=CONTROLES!$C$64,"5",AQ123=CONTROLES!$C$65,"0")</f>
        <v>10</v>
      </c>
      <c r="AS123" s="218" t="e">
        <f t="shared" si="9"/>
        <v>#N/A</v>
      </c>
      <c r="AT123" s="219" t="str">
        <f t="shared" si="7"/>
        <v/>
      </c>
      <c r="AU123" s="306"/>
      <c r="AV123" s="306"/>
      <c r="AW123" s="306"/>
      <c r="AX123" s="306"/>
      <c r="AY123" s="306"/>
      <c r="AZ123" s="306"/>
      <c r="BA123" s="306"/>
      <c r="BB123" s="156"/>
      <c r="BC123" s="156"/>
      <c r="BD123" s="167"/>
      <c r="BE123" s="168"/>
      <c r="BF123" s="168"/>
      <c r="BG123" s="156"/>
      <c r="BH123" s="156"/>
      <c r="BI123" s="156"/>
      <c r="BJ123" s="157"/>
      <c r="BK123" s="157"/>
      <c r="BL123" s="157"/>
      <c r="BM123" s="157"/>
      <c r="BN123" s="157"/>
      <c r="BO123" s="157"/>
      <c r="BP123" s="157"/>
      <c r="BQ123" s="157"/>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row>
    <row r="124" spans="1:130" ht="150" customHeight="1" x14ac:dyDescent="0.25">
      <c r="A124" s="208">
        <v>20</v>
      </c>
      <c r="B124" s="142" t="s">
        <v>274</v>
      </c>
      <c r="C124" s="142" t="str">
        <f>VLOOKUP(B124,FORMULAS!$A$30:$C$52,2,0)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24" s="142" t="str">
        <f>VLOOKUP(B124,FORMULAS!$A$30:$C$52,3,0)</f>
        <v xml:space="preserve">Subdirector Administrativo </v>
      </c>
      <c r="E124" s="161" t="s">
        <v>121</v>
      </c>
      <c r="F124" s="161" t="s">
        <v>639</v>
      </c>
      <c r="G124" s="192" t="s">
        <v>638</v>
      </c>
      <c r="H124" s="206" t="s">
        <v>643</v>
      </c>
      <c r="I124" s="153">
        <v>5000</v>
      </c>
      <c r="J124" s="144" t="str">
        <f>VLOOKUP(K124,'Tabla probabilidad'!$D$3:$E$8,2,0)</f>
        <v>Alta</v>
      </c>
      <c r="K124" s="152">
        <v>0.8</v>
      </c>
      <c r="L124" s="145" t="s">
        <v>185</v>
      </c>
      <c r="M124" s="146" t="str">
        <f>VLOOKUP(L124,'Tabla Impacto'!$D$3:$F$8,3,0)</f>
        <v>Moderado</v>
      </c>
      <c r="N124" s="146">
        <f>VLOOKUP(L124,'Tabla Impacto'!$D$3:$F$8,2,0)</f>
        <v>0.6</v>
      </c>
      <c r="O124" s="162" t="str">
        <f>CONCATENATE(M124,J124)</f>
        <v>ModeradoAlta</v>
      </c>
      <c r="P124" s="147" t="str">
        <f>VLOOKUP(O124,FORMULAS!$K$17:$L$42,2,0)</f>
        <v>Alto</v>
      </c>
      <c r="Q124" s="160">
        <v>1</v>
      </c>
      <c r="R124" s="187" t="s">
        <v>275</v>
      </c>
      <c r="S124" s="141" t="s">
        <v>126</v>
      </c>
      <c r="T124" s="215" t="s">
        <v>126</v>
      </c>
      <c r="U124" s="151">
        <f>+IF(T124='Tabla Valoración controles'!$D$4,'Tabla Valoración controles'!$F$4,IF(T124='Tabla Valoración controles'!$D$5,'Tabla Valoración controles'!$F$5,IF(T124=FORMULAS!$A$10,0,'Tabla Valoración controles'!$F$6)))</f>
        <v>0.25</v>
      </c>
      <c r="V124" s="215" t="s">
        <v>127</v>
      </c>
      <c r="W124" s="151">
        <f>+IF(V124='Tabla Valoración controles'!$D$7,'Tabla Valoración controles'!$F$7,IF(V124=FORMULAS!$A$10,0,'Tabla Valoración controles'!$F$8))</f>
        <v>0.15</v>
      </c>
      <c r="X124" s="217" t="s">
        <v>128</v>
      </c>
      <c r="Y124" s="151">
        <f>+IF(X124='Tabla Valoración controles'!$D$9,'Tabla Valoración controles'!$F$9,'Tabla Valoración controles'!$F$10)</f>
        <v>0</v>
      </c>
      <c r="Z124" s="215" t="s">
        <v>129</v>
      </c>
      <c r="AA124" s="151">
        <f>+IF(Z124='Tabla Valoración controles'!$D$11,'Tabla Valoración controles'!$F$11,'Tabla Valoración controles'!$F$12)</f>
        <v>0</v>
      </c>
      <c r="AB124" s="215" t="s">
        <v>130</v>
      </c>
      <c r="AC124" s="151">
        <f>+IF(AB124='Tabla Valoración controles'!$D$13,'Tabla Valoración controles'!$F$13,'Tabla Valoración controles'!$F$14)</f>
        <v>0</v>
      </c>
      <c r="AD124" s="151">
        <f t="shared" si="6"/>
        <v>0.4</v>
      </c>
      <c r="AE124" s="215" t="s">
        <v>131</v>
      </c>
      <c r="AF124" s="142">
        <f>IF(AE124=CONTROLES!$C$50,CONTROLES!$D$50,CONTROLES!$D$51)</f>
        <v>15</v>
      </c>
      <c r="AG124" s="212" t="s">
        <v>132</v>
      </c>
      <c r="AH124" s="142">
        <f>IF(AG124=CONTROLES!$C$52,CONTROLES!$D$52,CONTROLES!$D$53)</f>
        <v>15</v>
      </c>
      <c r="AI124" s="212" t="s">
        <v>133</v>
      </c>
      <c r="AJ124" s="142">
        <f>IF('Riesgos gestión'!AI124=CONTROLES!$C$54,CONTROLES!$D$54,CONTROLES!$D$55)</f>
        <v>15</v>
      </c>
      <c r="AK124" s="212" t="s">
        <v>134</v>
      </c>
      <c r="AL124" s="142" t="str" cm="1">
        <f t="array" ref="AL124">_xlfn.IFS(AK124=CONTROLES!$C$56,"15",'Riesgos gestión'!AK124=CONTROLES!$C$57,"10",AK124=CONTROLES!$C$58,"0")</f>
        <v>15</v>
      </c>
      <c r="AM124" s="212" t="s">
        <v>135</v>
      </c>
      <c r="AN124" s="142">
        <f>IF(AM124=CONTROLES!$C$59,CONTROLES!$D$59,CONTROLES!$D$60)</f>
        <v>15</v>
      </c>
      <c r="AO124" s="212" t="s">
        <v>136</v>
      </c>
      <c r="AP124" s="142">
        <f>IF(AO124=CONTROLES!$C$61,CONTROLES!$D$61,CONTROLES!$D$62)</f>
        <v>15</v>
      </c>
      <c r="AQ124" s="212" t="s">
        <v>137</v>
      </c>
      <c r="AR124" s="142" t="str" cm="1">
        <f t="array" ref="AR124">_xlfn.IFS(AQ124=CONTROLES!$C$63,"10",'Riesgos gestión'!AQ124=CONTROLES!$C$64,"5",AQ124=CONTROLES!$C$65,"0")</f>
        <v>10</v>
      </c>
      <c r="AS124" s="218">
        <f t="shared" si="9"/>
        <v>100</v>
      </c>
      <c r="AT124" s="219" t="str">
        <f t="shared" si="7"/>
        <v>Fuerte</v>
      </c>
      <c r="AU124" s="151">
        <v>0</v>
      </c>
      <c r="AV124" s="151" t="s">
        <v>172</v>
      </c>
      <c r="AW124" s="151" t="s">
        <v>189</v>
      </c>
      <c r="AX124" s="151">
        <v>0.2</v>
      </c>
      <c r="AY124" s="152" t="str">
        <f>CONCATENATE(AW124,AV124)</f>
        <v>ModeradoMedia</v>
      </c>
      <c r="AZ124" s="153" t="str">
        <f>VLOOKUP(AY124,[4]FORMULAS!$K$17:$L$42,2,0)</f>
        <v>Moderado</v>
      </c>
      <c r="BA124" s="152" t="s">
        <v>138</v>
      </c>
      <c r="BB124" s="156" t="s">
        <v>276</v>
      </c>
      <c r="BC124" s="156" t="s">
        <v>277</v>
      </c>
      <c r="BD124" s="167" t="s">
        <v>152</v>
      </c>
      <c r="BE124" s="168">
        <v>45383</v>
      </c>
      <c r="BF124" s="168">
        <v>45657</v>
      </c>
      <c r="BG124" s="156" t="s">
        <v>278</v>
      </c>
      <c r="BH124" s="156" t="s">
        <v>279</v>
      </c>
      <c r="BI124" s="156" t="s">
        <v>539</v>
      </c>
      <c r="BJ124" s="157"/>
      <c r="BK124" s="157"/>
      <c r="BL124" s="157"/>
      <c r="BM124" s="157"/>
      <c r="BN124" s="157"/>
      <c r="BO124" s="157"/>
      <c r="BP124" s="157"/>
      <c r="BQ124" s="157"/>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388"/>
      <c r="DE124" s="388"/>
      <c r="DF124" s="388"/>
      <c r="DG124" s="388"/>
      <c r="DH124" s="388"/>
      <c r="DI124" s="388"/>
      <c r="DJ124" s="388"/>
      <c r="DK124" s="388"/>
      <c r="DL124" s="388"/>
      <c r="DM124" s="402">
        <v>45667</v>
      </c>
      <c r="DN124" s="403" t="s">
        <v>759</v>
      </c>
      <c r="DO124" s="390" t="s">
        <v>760</v>
      </c>
      <c r="DP124" s="403" t="s">
        <v>761</v>
      </c>
      <c r="DQ124" s="390" t="s">
        <v>762</v>
      </c>
      <c r="DR124" s="403" t="s">
        <v>538</v>
      </c>
      <c r="DS124" s="403" t="s">
        <v>761</v>
      </c>
      <c r="DT124" s="403" t="s">
        <v>757</v>
      </c>
      <c r="DU124" s="158"/>
      <c r="DV124" s="158"/>
      <c r="DW124" s="158"/>
      <c r="DX124" s="158"/>
      <c r="DY124" s="158"/>
      <c r="DZ124" s="158"/>
    </row>
    <row r="125" spans="1:130" ht="67.5" customHeight="1" x14ac:dyDescent="0.25">
      <c r="A125" s="325">
        <v>21</v>
      </c>
      <c r="B125" s="310" t="s">
        <v>274</v>
      </c>
      <c r="C125" s="310" t="str">
        <f>VLOOKUP(B125,FORMULAS!$A$30:$C$52,2,0)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25" s="310" t="str">
        <f>VLOOKUP(B125,FORMULAS!$A$30:$C$52,3,0)</f>
        <v xml:space="preserve">Subdirector Administrativo </v>
      </c>
      <c r="E125" s="343" t="s">
        <v>192</v>
      </c>
      <c r="F125" s="327" t="s">
        <v>642</v>
      </c>
      <c r="G125" s="344" t="s">
        <v>640</v>
      </c>
      <c r="H125" s="330" t="s">
        <v>641</v>
      </c>
      <c r="I125" s="317">
        <v>228</v>
      </c>
      <c r="J125" s="313" t="str">
        <f>VLOOKUP(K125,'Tabla probabilidad'!$D$3:$E$8,2,0)</f>
        <v>Baja</v>
      </c>
      <c r="K125" s="316">
        <v>0.4</v>
      </c>
      <c r="L125" s="242" t="s">
        <v>124</v>
      </c>
      <c r="M125" s="305" t="str">
        <f>VLOOKUP(L125,'Tabla Impacto'!$D$3:$F$8,3,0)</f>
        <v>Menor</v>
      </c>
      <c r="N125" s="305">
        <f>VLOOKUP(L125,'Tabla Impacto'!$D$3:$F$8,2,0)</f>
        <v>0.4</v>
      </c>
      <c r="O125" s="329" t="str">
        <f>CONCATENATE(M125,J125)</f>
        <v>MenorBaja</v>
      </c>
      <c r="P125" s="307" t="str">
        <f>VLOOKUP(O125,FORMULAS!$K$17:$L$42,2,0)</f>
        <v>Moderado</v>
      </c>
      <c r="Q125" s="160">
        <v>1</v>
      </c>
      <c r="R125" s="187" t="s">
        <v>280</v>
      </c>
      <c r="S125" s="141" t="s">
        <v>126</v>
      </c>
      <c r="T125" s="215" t="s">
        <v>126</v>
      </c>
      <c r="U125" s="151">
        <f>+IF(T125='Tabla Valoración controles'!$D$4,'Tabla Valoración controles'!$F$4,IF(T125='Tabla Valoración controles'!$D$5,'Tabla Valoración controles'!$F$5,IF(T125=FORMULAS!$A$10,0,'Tabla Valoración controles'!$F$6)))</f>
        <v>0.25</v>
      </c>
      <c r="V125" s="215" t="s">
        <v>127</v>
      </c>
      <c r="W125" s="151">
        <f>+IF(V125='Tabla Valoración controles'!$D$7,'Tabla Valoración controles'!$F$7,IF(V125=FORMULAS!$A$10,0,'Tabla Valoración controles'!$F$8))</f>
        <v>0.15</v>
      </c>
      <c r="X125" s="213" t="s">
        <v>128</v>
      </c>
      <c r="Y125" s="151">
        <f>+IF(X125='Tabla Valoración controles'!$D$9,'Tabla Valoración controles'!$F$9,'Tabla Valoración controles'!$F$10)</f>
        <v>0</v>
      </c>
      <c r="Z125" s="215" t="s">
        <v>129</v>
      </c>
      <c r="AA125" s="151">
        <f>+IF(Z125='Tabla Valoración controles'!$D$11,'Tabla Valoración controles'!$F$11,'Tabla Valoración controles'!$F$12)</f>
        <v>0</v>
      </c>
      <c r="AB125" s="215" t="s">
        <v>130</v>
      </c>
      <c r="AC125" s="151">
        <f>+IF(AB125='Tabla Valoración controles'!$D$13,'Tabla Valoración controles'!$F$13,'Tabla Valoración controles'!$F$14)</f>
        <v>0</v>
      </c>
      <c r="AD125" s="151">
        <f t="shared" si="6"/>
        <v>0.4</v>
      </c>
      <c r="AE125" s="215" t="s">
        <v>131</v>
      </c>
      <c r="AF125" s="142">
        <f>IF(AE125=CONTROLES!$C$50,CONTROLES!$D$50,CONTROLES!$D$51)</f>
        <v>15</v>
      </c>
      <c r="AG125" s="212" t="s">
        <v>132</v>
      </c>
      <c r="AH125" s="142">
        <f>IF(AG125=CONTROLES!$C$52,CONTROLES!$D$52,CONTROLES!$D$53)</f>
        <v>15</v>
      </c>
      <c r="AI125" s="212" t="s">
        <v>133</v>
      </c>
      <c r="AJ125" s="142">
        <f>IF('Riesgos gestión'!AI125=CONTROLES!$C$54,CONTROLES!$D$54,CONTROLES!$D$55)</f>
        <v>15</v>
      </c>
      <c r="AK125" s="212" t="s">
        <v>134</v>
      </c>
      <c r="AL125" s="142" t="str" cm="1">
        <f t="array" ref="AL125">_xlfn.IFS(AK125=CONTROLES!$C$56,"15",'Riesgos gestión'!AK125=CONTROLES!$C$57,"10",AK125=CONTROLES!$C$58,"0")</f>
        <v>15</v>
      </c>
      <c r="AM125" s="212" t="s">
        <v>135</v>
      </c>
      <c r="AN125" s="142">
        <f>IF(AM125=CONTROLES!$C$59,CONTROLES!$D$59,CONTROLES!$D$60)</f>
        <v>15</v>
      </c>
      <c r="AO125" s="212" t="s">
        <v>136</v>
      </c>
      <c r="AP125" s="142">
        <f>IF(AO125=CONTROLES!$C$61,CONTROLES!$D$61,CONTROLES!$D$62)</f>
        <v>15</v>
      </c>
      <c r="AQ125" s="212" t="s">
        <v>137</v>
      </c>
      <c r="AR125" s="142" t="str" cm="1">
        <f t="array" ref="AR125">_xlfn.IFS(AQ125=CONTROLES!$C$63,"10",'Riesgos gestión'!AQ125=CONTROLES!$C$64,"5",AQ125=CONTROLES!$C$65,"0")</f>
        <v>10</v>
      </c>
      <c r="AS125" s="218">
        <f t="shared" si="9"/>
        <v>100</v>
      </c>
      <c r="AT125" s="219" t="str">
        <f t="shared" si="7"/>
        <v>Fuerte</v>
      </c>
      <c r="AU125" s="315" t="e">
        <f>+#REF!</f>
        <v>#REF!</v>
      </c>
      <c r="AV125" s="315" t="s">
        <v>164</v>
      </c>
      <c r="AW125" s="315" t="s">
        <v>189</v>
      </c>
      <c r="AX125" s="315">
        <v>0.2</v>
      </c>
      <c r="AY125" s="316" t="str">
        <f>CONCATENATE(AW125,AV125)</f>
        <v>ModeradoBaja</v>
      </c>
      <c r="AZ125" s="317" t="str">
        <f>VLOOKUP(AY125,[5]FORMULAS!$K$17:$L$42,2,0)</f>
        <v>Moderado</v>
      </c>
      <c r="BA125" s="316" t="s">
        <v>138</v>
      </c>
      <c r="BB125" s="156" t="s">
        <v>281</v>
      </c>
      <c r="BC125" s="156" t="s">
        <v>282</v>
      </c>
      <c r="BD125" s="167" t="s">
        <v>174</v>
      </c>
      <c r="BE125" s="168">
        <v>45292</v>
      </c>
      <c r="BF125" s="168">
        <v>45657</v>
      </c>
      <c r="BG125" s="156" t="s">
        <v>283</v>
      </c>
      <c r="BH125" s="156" t="s">
        <v>558</v>
      </c>
      <c r="BI125" s="156" t="s">
        <v>539</v>
      </c>
      <c r="BJ125" s="157"/>
      <c r="BK125" s="157"/>
      <c r="BL125" s="157"/>
      <c r="BM125" s="157"/>
      <c r="BN125" s="157"/>
      <c r="BO125" s="157"/>
      <c r="BP125" s="157"/>
      <c r="BQ125" s="157"/>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386"/>
      <c r="DD125" s="391" t="s">
        <v>692</v>
      </c>
      <c r="DE125" s="392" t="s">
        <v>737</v>
      </c>
      <c r="DF125" s="391" t="s">
        <v>738</v>
      </c>
      <c r="DG125" s="391" t="s">
        <v>226</v>
      </c>
      <c r="DH125" s="391" t="s">
        <v>226</v>
      </c>
      <c r="DI125" s="391" t="s">
        <v>738</v>
      </c>
      <c r="DJ125" s="391" t="s">
        <v>697</v>
      </c>
      <c r="DK125" s="391" t="s">
        <v>226</v>
      </c>
      <c r="DL125" s="391" t="s">
        <v>226</v>
      </c>
      <c r="DM125" s="402">
        <v>45667</v>
      </c>
      <c r="DN125" s="403" t="s">
        <v>759</v>
      </c>
      <c r="DO125" s="390" t="s">
        <v>760</v>
      </c>
      <c r="DP125" s="403" t="s">
        <v>761</v>
      </c>
      <c r="DQ125" s="390" t="s">
        <v>762</v>
      </c>
      <c r="DR125" s="403" t="s">
        <v>538</v>
      </c>
      <c r="DS125" s="403" t="s">
        <v>761</v>
      </c>
      <c r="DT125" s="403" t="s">
        <v>757</v>
      </c>
      <c r="DU125" s="158"/>
      <c r="DV125" s="158"/>
      <c r="DW125" s="158"/>
      <c r="DX125" s="158"/>
      <c r="DY125" s="158"/>
      <c r="DZ125" s="158"/>
    </row>
    <row r="126" spans="1:130" ht="17.25" hidden="1" customHeight="1" x14ac:dyDescent="0.25">
      <c r="A126" s="326"/>
      <c r="B126" s="306"/>
      <c r="C126" s="306"/>
      <c r="D126" s="306"/>
      <c r="E126" s="306"/>
      <c r="F126" s="306"/>
      <c r="G126" s="345"/>
      <c r="H126" s="331"/>
      <c r="I126" s="306"/>
      <c r="J126" s="306"/>
      <c r="K126" s="306"/>
      <c r="L126" s="243"/>
      <c r="M126" s="306"/>
      <c r="N126" s="306"/>
      <c r="O126" s="306"/>
      <c r="P126" s="306"/>
      <c r="Q126" s="160"/>
      <c r="R126" s="181"/>
      <c r="S126" s="141" t="s">
        <v>145</v>
      </c>
      <c r="T126" s="213" t="s">
        <v>145</v>
      </c>
      <c r="U126" s="151">
        <f>+IF(T126='Tabla Valoración controles'!$D$4,'Tabla Valoración controles'!$F$4,IF(T126='Tabla Valoración controles'!$D$5,'Tabla Valoración controles'!$F$5,IF(T126=FORMULAS!$A$10,0,'Tabla Valoración controles'!$F$6)))</f>
        <v>0</v>
      </c>
      <c r="V126" s="215" t="s">
        <v>127</v>
      </c>
      <c r="W126" s="151">
        <f>+IF(V126='Tabla Valoración controles'!$D$7,'Tabla Valoración controles'!$F$7,IF(V126=FORMULAS!$A$10,0,'Tabla Valoración controles'!$F$8))</f>
        <v>0.15</v>
      </c>
      <c r="X126" s="213"/>
      <c r="Y126" s="151">
        <f>+IF(X126='Tabla Valoración controles'!$D$9,'Tabla Valoración controles'!$F$9,'Tabla Valoración controles'!$F$10)</f>
        <v>0</v>
      </c>
      <c r="Z126" s="215" t="s">
        <v>129</v>
      </c>
      <c r="AA126" s="151">
        <f>+IF(Z126='Tabla Valoración controles'!$D$11,'Tabla Valoración controles'!$F$11,'Tabla Valoración controles'!$F$12)</f>
        <v>0</v>
      </c>
      <c r="AB126" s="215" t="s">
        <v>130</v>
      </c>
      <c r="AC126" s="151">
        <f>+IF(AB126='Tabla Valoración controles'!$D$13,'Tabla Valoración controles'!$F$13,'Tabla Valoración controles'!$F$14)</f>
        <v>0</v>
      </c>
      <c r="AD126" s="151">
        <f t="shared" si="6"/>
        <v>0.15</v>
      </c>
      <c r="AE126" s="215" t="s">
        <v>131</v>
      </c>
      <c r="AF126" s="142">
        <f>IF(AE126=CONTROLES!$C$50,CONTROLES!$D$50,CONTROLES!$D$51)</f>
        <v>15</v>
      </c>
      <c r="AG126" s="212" t="s">
        <v>132</v>
      </c>
      <c r="AH126" s="142">
        <f>IF(AG126=CONTROLES!$C$52,CONTROLES!$D$52,CONTROLES!$D$53)</f>
        <v>15</v>
      </c>
      <c r="AI126" s="212" t="s">
        <v>133</v>
      </c>
      <c r="AJ126" s="142">
        <f>IF('Riesgos gestión'!AI126=CONTROLES!$C$54,CONTROLES!$D$54,CONTROLES!$D$55)</f>
        <v>15</v>
      </c>
      <c r="AK126" s="214"/>
      <c r="AL126" s="142" t="e" cm="1">
        <f t="array" ref="AL126">_xlfn.IFS(AK126=CONTROLES!$C$56,"15",'Riesgos gestión'!AK126=CONTROLES!$C$57,"10",AK126=CONTROLES!$C$58,"0")</f>
        <v>#N/A</v>
      </c>
      <c r="AM126" s="212" t="s">
        <v>135</v>
      </c>
      <c r="AN126" s="142">
        <f>IF(AM126=CONTROLES!$C$59,CONTROLES!$D$59,CONTROLES!$D$60)</f>
        <v>15</v>
      </c>
      <c r="AO126" s="212" t="s">
        <v>136</v>
      </c>
      <c r="AP126" s="142">
        <f>IF(AO126=CONTROLES!$C$61,CONTROLES!$D$61,CONTROLES!$D$62)</f>
        <v>15</v>
      </c>
      <c r="AQ126" s="212" t="s">
        <v>137</v>
      </c>
      <c r="AR126" s="142" t="str" cm="1">
        <f t="array" ref="AR126">_xlfn.IFS(AQ126=CONTROLES!$C$63,"10",'Riesgos gestión'!AQ126=CONTROLES!$C$64,"5",AQ126=CONTROLES!$C$65,"0")</f>
        <v>10</v>
      </c>
      <c r="AS126" s="218" t="e">
        <f t="shared" si="9"/>
        <v>#N/A</v>
      </c>
      <c r="AT126" s="219" t="str">
        <f t="shared" si="7"/>
        <v/>
      </c>
      <c r="AU126" s="306"/>
      <c r="AV126" s="306"/>
      <c r="AW126" s="306"/>
      <c r="AX126" s="306"/>
      <c r="AY126" s="306"/>
      <c r="AZ126" s="306"/>
      <c r="BA126" s="306"/>
      <c r="BB126" s="156"/>
      <c r="BC126" s="156"/>
      <c r="BD126" s="167"/>
      <c r="BE126" s="168"/>
      <c r="BF126" s="168"/>
      <c r="BG126" s="156"/>
      <c r="BH126" s="156"/>
      <c r="BI126" s="156"/>
      <c r="BJ126" s="157"/>
      <c r="BK126" s="157"/>
      <c r="BL126" s="157"/>
      <c r="BM126" s="157"/>
      <c r="BN126" s="157"/>
      <c r="BO126" s="157"/>
      <c r="BP126" s="157"/>
      <c r="BQ126" s="157"/>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386"/>
      <c r="DD126" s="394"/>
      <c r="DE126" s="392" t="s">
        <v>739</v>
      </c>
      <c r="DF126" s="394"/>
      <c r="DG126" s="394"/>
      <c r="DH126" s="394"/>
      <c r="DI126" s="394"/>
      <c r="DJ126" s="394"/>
      <c r="DK126" s="394"/>
      <c r="DL126" s="394"/>
      <c r="DM126" s="387"/>
      <c r="DN126" s="158"/>
      <c r="DO126" s="158"/>
      <c r="DP126" s="158"/>
      <c r="DQ126" s="158"/>
      <c r="DR126" s="158"/>
      <c r="DS126" s="158"/>
      <c r="DT126" s="158"/>
      <c r="DU126" s="158"/>
      <c r="DV126" s="158"/>
      <c r="DW126" s="158"/>
      <c r="DX126" s="158"/>
      <c r="DY126" s="158"/>
      <c r="DZ126" s="158"/>
    </row>
    <row r="127" spans="1:130" ht="17.25" hidden="1" customHeight="1" x14ac:dyDescent="0.25">
      <c r="A127" s="326"/>
      <c r="B127" s="306"/>
      <c r="C127" s="306"/>
      <c r="D127" s="306"/>
      <c r="E127" s="306"/>
      <c r="F127" s="306"/>
      <c r="G127" s="345"/>
      <c r="H127" s="331"/>
      <c r="I127" s="306"/>
      <c r="J127" s="306"/>
      <c r="K127" s="306"/>
      <c r="L127" s="243"/>
      <c r="M127" s="306"/>
      <c r="N127" s="306"/>
      <c r="O127" s="306"/>
      <c r="P127" s="306"/>
      <c r="Q127" s="160"/>
      <c r="R127" s="181"/>
      <c r="S127" s="141" t="s">
        <v>145</v>
      </c>
      <c r="T127" s="213" t="s">
        <v>145</v>
      </c>
      <c r="U127" s="151">
        <f>+IF(T127='Tabla Valoración controles'!$D$4,'Tabla Valoración controles'!$F$4,IF(T127='Tabla Valoración controles'!$D$5,'Tabla Valoración controles'!$F$5,IF(T127=FORMULAS!$A$10,0,'Tabla Valoración controles'!$F$6)))</f>
        <v>0</v>
      </c>
      <c r="V127" s="215" t="s">
        <v>127</v>
      </c>
      <c r="W127" s="151">
        <f>+IF(V127='Tabla Valoración controles'!$D$7,'Tabla Valoración controles'!$F$7,IF(V127=FORMULAS!$A$10,0,'Tabla Valoración controles'!$F$8))</f>
        <v>0.15</v>
      </c>
      <c r="X127" s="213"/>
      <c r="Y127" s="151">
        <f>+IF(X127='Tabla Valoración controles'!$D$9,'Tabla Valoración controles'!$F$9,'Tabla Valoración controles'!$F$10)</f>
        <v>0</v>
      </c>
      <c r="Z127" s="215" t="s">
        <v>129</v>
      </c>
      <c r="AA127" s="151">
        <f>+IF(Z127='Tabla Valoración controles'!$D$11,'Tabla Valoración controles'!$F$11,'Tabla Valoración controles'!$F$12)</f>
        <v>0</v>
      </c>
      <c r="AB127" s="215" t="s">
        <v>130</v>
      </c>
      <c r="AC127" s="151">
        <f>+IF(AB127='Tabla Valoración controles'!$D$13,'Tabla Valoración controles'!$F$13,'Tabla Valoración controles'!$F$14)</f>
        <v>0</v>
      </c>
      <c r="AD127" s="151">
        <f t="shared" si="6"/>
        <v>0.15</v>
      </c>
      <c r="AE127" s="215" t="s">
        <v>131</v>
      </c>
      <c r="AF127" s="142">
        <f>IF(AE127=CONTROLES!$C$50,CONTROLES!$D$50,CONTROLES!$D$51)</f>
        <v>15</v>
      </c>
      <c r="AG127" s="212" t="s">
        <v>132</v>
      </c>
      <c r="AH127" s="142">
        <f>IF(AG127=CONTROLES!$C$52,CONTROLES!$D$52,CONTROLES!$D$53)</f>
        <v>15</v>
      </c>
      <c r="AI127" s="212" t="s">
        <v>133</v>
      </c>
      <c r="AJ127" s="142">
        <f>IF('Riesgos gestión'!AI127=CONTROLES!$C$54,CONTROLES!$D$54,CONTROLES!$D$55)</f>
        <v>15</v>
      </c>
      <c r="AK127" s="214"/>
      <c r="AL127" s="142" t="e" cm="1">
        <f t="array" ref="AL127">_xlfn.IFS(AK127=CONTROLES!$C$56,"15",'Riesgos gestión'!AK127=CONTROLES!$C$57,"10",AK127=CONTROLES!$C$58,"0")</f>
        <v>#N/A</v>
      </c>
      <c r="AM127" s="212" t="s">
        <v>135</v>
      </c>
      <c r="AN127" s="142">
        <f>IF(AM127=CONTROLES!$C$59,CONTROLES!$D$59,CONTROLES!$D$60)</f>
        <v>15</v>
      </c>
      <c r="AO127" s="212" t="s">
        <v>136</v>
      </c>
      <c r="AP127" s="142">
        <f>IF(AO127=CONTROLES!$C$61,CONTROLES!$D$61,CONTROLES!$D$62)</f>
        <v>15</v>
      </c>
      <c r="AQ127" s="212" t="s">
        <v>137</v>
      </c>
      <c r="AR127" s="142" t="str" cm="1">
        <f t="array" ref="AR127">_xlfn.IFS(AQ127=CONTROLES!$C$63,"10",'Riesgos gestión'!AQ127=CONTROLES!$C$64,"5",AQ127=CONTROLES!$C$65,"0")</f>
        <v>10</v>
      </c>
      <c r="AS127" s="218" t="e">
        <f t="shared" si="9"/>
        <v>#N/A</v>
      </c>
      <c r="AT127" s="219" t="str">
        <f t="shared" si="7"/>
        <v/>
      </c>
      <c r="AU127" s="306"/>
      <c r="AV127" s="306"/>
      <c r="AW127" s="306"/>
      <c r="AX127" s="306"/>
      <c r="AY127" s="306"/>
      <c r="AZ127" s="306"/>
      <c r="BA127" s="306"/>
      <c r="BB127" s="156"/>
      <c r="BC127" s="156"/>
      <c r="BD127" s="167"/>
      <c r="BE127" s="168"/>
      <c r="BF127" s="168"/>
      <c r="BG127" s="156"/>
      <c r="BH127" s="156"/>
      <c r="BI127" s="156"/>
      <c r="BJ127" s="157"/>
      <c r="BK127" s="157"/>
      <c r="BL127" s="157"/>
      <c r="BM127" s="157"/>
      <c r="BN127" s="157"/>
      <c r="BO127" s="157"/>
      <c r="BP127" s="157"/>
      <c r="BQ127" s="157"/>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389"/>
      <c r="DE127" s="389"/>
      <c r="DF127" s="389"/>
      <c r="DG127" s="389"/>
      <c r="DH127" s="389"/>
      <c r="DI127" s="389"/>
      <c r="DJ127" s="389"/>
      <c r="DK127" s="389"/>
      <c r="DL127" s="389"/>
      <c r="DM127" s="158"/>
      <c r="DN127" s="158"/>
      <c r="DO127" s="158"/>
      <c r="DP127" s="158"/>
      <c r="DQ127" s="158"/>
      <c r="DR127" s="158"/>
      <c r="DS127" s="158"/>
      <c r="DT127" s="158"/>
      <c r="DU127" s="158"/>
      <c r="DV127" s="158"/>
      <c r="DW127" s="158"/>
      <c r="DX127" s="158"/>
      <c r="DY127" s="158"/>
      <c r="DZ127" s="158"/>
    </row>
    <row r="128" spans="1:130" ht="17.25" hidden="1" customHeight="1" x14ac:dyDescent="0.25">
      <c r="A128" s="326"/>
      <c r="B128" s="306"/>
      <c r="C128" s="306"/>
      <c r="D128" s="306"/>
      <c r="E128" s="306"/>
      <c r="F128" s="306"/>
      <c r="G128" s="345"/>
      <c r="H128" s="331"/>
      <c r="I128" s="306"/>
      <c r="J128" s="306"/>
      <c r="K128" s="306"/>
      <c r="L128" s="243"/>
      <c r="M128" s="306"/>
      <c r="N128" s="306"/>
      <c r="O128" s="306"/>
      <c r="P128" s="306"/>
      <c r="Q128" s="160"/>
      <c r="R128" s="181"/>
      <c r="S128" s="141" t="s">
        <v>145</v>
      </c>
      <c r="T128" s="213" t="s">
        <v>145</v>
      </c>
      <c r="U128" s="151">
        <f>+IF(T128='Tabla Valoración controles'!$D$4,'Tabla Valoración controles'!$F$4,IF(T128='Tabla Valoración controles'!$D$5,'Tabla Valoración controles'!$F$5,IF(T128=FORMULAS!$A$10,0,'Tabla Valoración controles'!$F$6)))</f>
        <v>0</v>
      </c>
      <c r="V128" s="215" t="s">
        <v>127</v>
      </c>
      <c r="W128" s="151">
        <f>+IF(V128='Tabla Valoración controles'!$D$7,'Tabla Valoración controles'!$F$7,IF(V128=FORMULAS!$A$10,0,'Tabla Valoración controles'!$F$8))</f>
        <v>0.15</v>
      </c>
      <c r="X128" s="213"/>
      <c r="Y128" s="151">
        <f>+IF(X128='Tabla Valoración controles'!$D$9,'Tabla Valoración controles'!$F$9,'Tabla Valoración controles'!$F$10)</f>
        <v>0</v>
      </c>
      <c r="Z128" s="215" t="s">
        <v>129</v>
      </c>
      <c r="AA128" s="151">
        <f>+IF(Z128='Tabla Valoración controles'!$D$11,'Tabla Valoración controles'!$F$11,'Tabla Valoración controles'!$F$12)</f>
        <v>0</v>
      </c>
      <c r="AB128" s="215" t="s">
        <v>130</v>
      </c>
      <c r="AC128" s="151">
        <f>+IF(AB128='Tabla Valoración controles'!$D$13,'Tabla Valoración controles'!$F$13,'Tabla Valoración controles'!$F$14)</f>
        <v>0</v>
      </c>
      <c r="AD128" s="151">
        <f t="shared" si="6"/>
        <v>0.15</v>
      </c>
      <c r="AE128" s="215" t="s">
        <v>131</v>
      </c>
      <c r="AF128" s="142">
        <f>IF(AE128=CONTROLES!$C$50,CONTROLES!$D$50,CONTROLES!$D$51)</f>
        <v>15</v>
      </c>
      <c r="AG128" s="212" t="s">
        <v>132</v>
      </c>
      <c r="AH128" s="142">
        <f>IF(AG128=CONTROLES!$C$52,CONTROLES!$D$52,CONTROLES!$D$53)</f>
        <v>15</v>
      </c>
      <c r="AI128" s="212" t="s">
        <v>133</v>
      </c>
      <c r="AJ128" s="142">
        <f>IF('Riesgos gestión'!AI128=CONTROLES!$C$54,CONTROLES!$D$54,CONTROLES!$D$55)</f>
        <v>15</v>
      </c>
      <c r="AK128" s="214"/>
      <c r="AL128" s="142" t="e" cm="1">
        <f t="array" ref="AL128">_xlfn.IFS(AK128=CONTROLES!$C$56,"15",'Riesgos gestión'!AK128=CONTROLES!$C$57,"10",AK128=CONTROLES!$C$58,"0")</f>
        <v>#N/A</v>
      </c>
      <c r="AM128" s="212" t="s">
        <v>135</v>
      </c>
      <c r="AN128" s="142">
        <f>IF(AM128=CONTROLES!$C$59,CONTROLES!$D$59,CONTROLES!$D$60)</f>
        <v>15</v>
      </c>
      <c r="AO128" s="212" t="s">
        <v>136</v>
      </c>
      <c r="AP128" s="142">
        <f>IF(AO128=CONTROLES!$C$61,CONTROLES!$D$61,CONTROLES!$D$62)</f>
        <v>15</v>
      </c>
      <c r="AQ128" s="212" t="s">
        <v>137</v>
      </c>
      <c r="AR128" s="142" t="str" cm="1">
        <f t="array" ref="AR128">_xlfn.IFS(AQ128=CONTROLES!$C$63,"10",'Riesgos gestión'!AQ128=CONTROLES!$C$64,"5",AQ128=CONTROLES!$C$65,"0")</f>
        <v>10</v>
      </c>
      <c r="AS128" s="218" t="e">
        <f t="shared" si="9"/>
        <v>#N/A</v>
      </c>
      <c r="AT128" s="219" t="str">
        <f t="shared" si="7"/>
        <v/>
      </c>
      <c r="AU128" s="306"/>
      <c r="AV128" s="306"/>
      <c r="AW128" s="306"/>
      <c r="AX128" s="306"/>
      <c r="AY128" s="306"/>
      <c r="AZ128" s="306"/>
      <c r="BA128" s="306"/>
      <c r="BB128" s="156"/>
      <c r="BC128" s="156"/>
      <c r="BD128" s="167"/>
      <c r="BE128" s="168"/>
      <c r="BF128" s="168"/>
      <c r="BG128" s="156"/>
      <c r="BH128" s="156"/>
      <c r="BI128" s="156"/>
      <c r="BJ128" s="157"/>
      <c r="BK128" s="157"/>
      <c r="BL128" s="157"/>
      <c r="BM128" s="157"/>
      <c r="BN128" s="157"/>
      <c r="BO128" s="157"/>
      <c r="BP128" s="157"/>
      <c r="BQ128" s="157"/>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row>
    <row r="129" spans="1:130" ht="17.25" hidden="1" customHeight="1" x14ac:dyDescent="0.25">
      <c r="A129" s="326"/>
      <c r="B129" s="306"/>
      <c r="C129" s="306"/>
      <c r="D129" s="306"/>
      <c r="E129" s="306"/>
      <c r="F129" s="306"/>
      <c r="G129" s="345"/>
      <c r="H129" s="331"/>
      <c r="I129" s="306"/>
      <c r="J129" s="306"/>
      <c r="K129" s="306"/>
      <c r="L129" s="243"/>
      <c r="M129" s="306"/>
      <c r="N129" s="306"/>
      <c r="O129" s="306"/>
      <c r="P129" s="306"/>
      <c r="Q129" s="160"/>
      <c r="R129" s="181"/>
      <c r="S129" s="141" t="s">
        <v>145</v>
      </c>
      <c r="T129" s="213" t="s">
        <v>145</v>
      </c>
      <c r="U129" s="151">
        <f>+IF(T129='Tabla Valoración controles'!$D$4,'Tabla Valoración controles'!$F$4,IF(T129='Tabla Valoración controles'!$D$5,'Tabla Valoración controles'!$F$5,IF(T129=FORMULAS!$A$10,0,'Tabla Valoración controles'!$F$6)))</f>
        <v>0</v>
      </c>
      <c r="V129" s="215" t="s">
        <v>127</v>
      </c>
      <c r="W129" s="151">
        <f>+IF(V129='Tabla Valoración controles'!$D$7,'Tabla Valoración controles'!$F$7,IF(V129=FORMULAS!$A$10,0,'Tabla Valoración controles'!$F$8))</f>
        <v>0.15</v>
      </c>
      <c r="X129" s="213"/>
      <c r="Y129" s="151">
        <f>+IF(X129='Tabla Valoración controles'!$D$9,'Tabla Valoración controles'!$F$9,'Tabla Valoración controles'!$F$10)</f>
        <v>0</v>
      </c>
      <c r="Z129" s="215" t="s">
        <v>129</v>
      </c>
      <c r="AA129" s="151">
        <f>+IF(Z129='Tabla Valoración controles'!$D$11,'Tabla Valoración controles'!$F$11,'Tabla Valoración controles'!$F$12)</f>
        <v>0</v>
      </c>
      <c r="AB129" s="215" t="s">
        <v>130</v>
      </c>
      <c r="AC129" s="151">
        <f>+IF(AB129='Tabla Valoración controles'!$D$13,'Tabla Valoración controles'!$F$13,'Tabla Valoración controles'!$F$14)</f>
        <v>0</v>
      </c>
      <c r="AD129" s="151">
        <f t="shared" si="6"/>
        <v>0.15</v>
      </c>
      <c r="AE129" s="215" t="s">
        <v>131</v>
      </c>
      <c r="AF129" s="142">
        <f>IF(AE129=CONTROLES!$C$50,CONTROLES!$D$50,CONTROLES!$D$51)</f>
        <v>15</v>
      </c>
      <c r="AG129" s="212" t="s">
        <v>132</v>
      </c>
      <c r="AH129" s="142">
        <f>IF(AG129=CONTROLES!$C$52,CONTROLES!$D$52,CONTROLES!$D$53)</f>
        <v>15</v>
      </c>
      <c r="AI129" s="212" t="s">
        <v>133</v>
      </c>
      <c r="AJ129" s="142">
        <f>IF('Riesgos gestión'!AI129=CONTROLES!$C$54,CONTROLES!$D$54,CONTROLES!$D$55)</f>
        <v>15</v>
      </c>
      <c r="AK129" s="214"/>
      <c r="AL129" s="142" t="e" cm="1">
        <f t="array" ref="AL129">_xlfn.IFS(AK129=CONTROLES!$C$56,"15",'Riesgos gestión'!AK129=CONTROLES!$C$57,"10",AK129=CONTROLES!$C$58,"0")</f>
        <v>#N/A</v>
      </c>
      <c r="AM129" s="212" t="s">
        <v>135</v>
      </c>
      <c r="AN129" s="142">
        <f>IF(AM129=CONTROLES!$C$59,CONTROLES!$D$59,CONTROLES!$D$60)</f>
        <v>15</v>
      </c>
      <c r="AO129" s="212" t="s">
        <v>136</v>
      </c>
      <c r="AP129" s="142">
        <f>IF(AO129=CONTROLES!$C$61,CONTROLES!$D$61,CONTROLES!$D$62)</f>
        <v>15</v>
      </c>
      <c r="AQ129" s="212" t="s">
        <v>137</v>
      </c>
      <c r="AR129" s="142" t="str" cm="1">
        <f t="array" ref="AR129">_xlfn.IFS(AQ129=CONTROLES!$C$63,"10",'Riesgos gestión'!AQ129=CONTROLES!$C$64,"5",AQ129=CONTROLES!$C$65,"0")</f>
        <v>10</v>
      </c>
      <c r="AS129" s="218" t="e">
        <f t="shared" si="9"/>
        <v>#N/A</v>
      </c>
      <c r="AT129" s="219" t="str">
        <f t="shared" si="7"/>
        <v/>
      </c>
      <c r="AU129" s="306"/>
      <c r="AV129" s="306"/>
      <c r="AW129" s="306"/>
      <c r="AX129" s="306"/>
      <c r="AY129" s="306"/>
      <c r="AZ129" s="306"/>
      <c r="BA129" s="306"/>
      <c r="BB129" s="156"/>
      <c r="BC129" s="156"/>
      <c r="BD129" s="167"/>
      <c r="BE129" s="168"/>
      <c r="BF129" s="168"/>
      <c r="BG129" s="156"/>
      <c r="BH129" s="156"/>
      <c r="BI129" s="156"/>
      <c r="BJ129" s="157"/>
      <c r="BK129" s="157"/>
      <c r="BL129" s="157"/>
      <c r="BM129" s="157"/>
      <c r="BN129" s="157"/>
      <c r="BO129" s="157"/>
      <c r="BP129" s="157"/>
      <c r="BQ129" s="157"/>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row>
    <row r="130" spans="1:130" ht="17.25" hidden="1" customHeight="1" x14ac:dyDescent="0.25">
      <c r="A130" s="326"/>
      <c r="B130" s="306"/>
      <c r="C130" s="306"/>
      <c r="D130" s="306"/>
      <c r="E130" s="306"/>
      <c r="F130" s="306"/>
      <c r="G130" s="346"/>
      <c r="H130" s="332"/>
      <c r="I130" s="306"/>
      <c r="J130" s="306"/>
      <c r="K130" s="306"/>
      <c r="L130" s="244"/>
      <c r="M130" s="306"/>
      <c r="N130" s="306"/>
      <c r="O130" s="306"/>
      <c r="P130" s="306"/>
      <c r="Q130" s="160"/>
      <c r="R130" s="181"/>
      <c r="S130" s="141" t="s">
        <v>145</v>
      </c>
      <c r="T130" s="213" t="s">
        <v>145</v>
      </c>
      <c r="U130" s="151">
        <f>+IF(T130='Tabla Valoración controles'!$D$4,'Tabla Valoración controles'!$F$4,IF(T130='Tabla Valoración controles'!$D$5,'Tabla Valoración controles'!$F$5,IF(T130=FORMULAS!$A$10,0,'Tabla Valoración controles'!$F$6)))</f>
        <v>0</v>
      </c>
      <c r="V130" s="215" t="s">
        <v>127</v>
      </c>
      <c r="W130" s="151">
        <f>+IF(V130='Tabla Valoración controles'!$D$7,'Tabla Valoración controles'!$F$7,IF(V130=FORMULAS!$A$10,0,'Tabla Valoración controles'!$F$8))</f>
        <v>0.15</v>
      </c>
      <c r="X130" s="213"/>
      <c r="Y130" s="151">
        <f>+IF(X130='Tabla Valoración controles'!$D$9,'Tabla Valoración controles'!$F$9,'Tabla Valoración controles'!$F$10)</f>
        <v>0</v>
      </c>
      <c r="Z130" s="215" t="s">
        <v>129</v>
      </c>
      <c r="AA130" s="151">
        <f>+IF(Z130='Tabla Valoración controles'!$D$11,'Tabla Valoración controles'!$F$11,'Tabla Valoración controles'!$F$12)</f>
        <v>0</v>
      </c>
      <c r="AB130" s="215" t="s">
        <v>130</v>
      </c>
      <c r="AC130" s="151">
        <f>+IF(AB130='Tabla Valoración controles'!$D$13,'Tabla Valoración controles'!$F$13,'Tabla Valoración controles'!$F$14)</f>
        <v>0</v>
      </c>
      <c r="AD130" s="151">
        <f t="shared" si="6"/>
        <v>0.15</v>
      </c>
      <c r="AE130" s="215" t="s">
        <v>131</v>
      </c>
      <c r="AF130" s="142">
        <f>IF(AE130=CONTROLES!$C$50,CONTROLES!$D$50,CONTROLES!$D$51)</f>
        <v>15</v>
      </c>
      <c r="AG130" s="212" t="s">
        <v>132</v>
      </c>
      <c r="AH130" s="142">
        <f>IF(AG130=CONTROLES!$C$52,CONTROLES!$D$52,CONTROLES!$D$53)</f>
        <v>15</v>
      </c>
      <c r="AI130" s="212" t="s">
        <v>133</v>
      </c>
      <c r="AJ130" s="142">
        <f>IF('Riesgos gestión'!AI130=CONTROLES!$C$54,CONTROLES!$D$54,CONTROLES!$D$55)</f>
        <v>15</v>
      </c>
      <c r="AK130" s="214"/>
      <c r="AL130" s="142" t="e" cm="1">
        <f t="array" ref="AL130">_xlfn.IFS(AK130=CONTROLES!$C$56,"15",'Riesgos gestión'!AK130=CONTROLES!$C$57,"10",AK130=CONTROLES!$C$58,"0")</f>
        <v>#N/A</v>
      </c>
      <c r="AM130" s="212" t="s">
        <v>135</v>
      </c>
      <c r="AN130" s="142">
        <f>IF(AM130=CONTROLES!$C$59,CONTROLES!$D$59,CONTROLES!$D$60)</f>
        <v>15</v>
      </c>
      <c r="AO130" s="212" t="s">
        <v>136</v>
      </c>
      <c r="AP130" s="142">
        <f>IF(AO130=CONTROLES!$C$61,CONTROLES!$D$61,CONTROLES!$D$62)</f>
        <v>15</v>
      </c>
      <c r="AQ130" s="212" t="s">
        <v>137</v>
      </c>
      <c r="AR130" s="142" t="str" cm="1">
        <f t="array" ref="AR130">_xlfn.IFS(AQ130=CONTROLES!$C$63,"10",'Riesgos gestión'!AQ130=CONTROLES!$C$64,"5",AQ130=CONTROLES!$C$65,"0")</f>
        <v>10</v>
      </c>
      <c r="AS130" s="218" t="e">
        <f t="shared" si="9"/>
        <v>#N/A</v>
      </c>
      <c r="AT130" s="219" t="str">
        <f t="shared" si="7"/>
        <v/>
      </c>
      <c r="AU130" s="306"/>
      <c r="AV130" s="306"/>
      <c r="AW130" s="306"/>
      <c r="AX130" s="306"/>
      <c r="AY130" s="306"/>
      <c r="AZ130" s="306"/>
      <c r="BA130" s="306"/>
      <c r="BB130" s="156"/>
      <c r="BC130" s="156"/>
      <c r="BD130" s="167"/>
      <c r="BE130" s="168"/>
      <c r="BF130" s="168"/>
      <c r="BG130" s="156"/>
      <c r="BH130" s="156"/>
      <c r="BI130" s="156"/>
      <c r="BJ130" s="157"/>
      <c r="BK130" s="157"/>
      <c r="BL130" s="157"/>
      <c r="BM130" s="157"/>
      <c r="BN130" s="157"/>
      <c r="BO130" s="157"/>
      <c r="BP130" s="157"/>
      <c r="BQ130" s="157"/>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row>
    <row r="131" spans="1:130" ht="66" customHeight="1" x14ac:dyDescent="0.25">
      <c r="A131" s="325">
        <v>22</v>
      </c>
      <c r="B131" s="310" t="s">
        <v>286</v>
      </c>
      <c r="C131" s="310" t="str">
        <f>VLOOKUP(B131,FORMULAS!$A$30:$C$52,2,0)</f>
        <v>Garantizar la disponibilidad de la información contenida en los documentos de archivo de las dependencias de la Caja de la Vivienda Popular.</v>
      </c>
      <c r="D131" s="310" t="str">
        <f>VLOOKUP(B131,FORMULAS!$A$30:$C$52,3,0)</f>
        <v xml:space="preserve">Subdirector Administrativo </v>
      </c>
      <c r="E131" s="327" t="s">
        <v>121</v>
      </c>
      <c r="F131" s="327" t="s">
        <v>645</v>
      </c>
      <c r="G131" s="327" t="s">
        <v>647</v>
      </c>
      <c r="H131" s="302" t="s">
        <v>644</v>
      </c>
      <c r="I131" s="317">
        <v>5000</v>
      </c>
      <c r="J131" s="313" t="str">
        <f>VLOOKUP(K131,'Tabla probabilidad'!$D$3:$E$8,2,0)</f>
        <v>Alta</v>
      </c>
      <c r="K131" s="316">
        <v>0.8</v>
      </c>
      <c r="L131" s="242" t="s">
        <v>124</v>
      </c>
      <c r="M131" s="305" t="str">
        <f>VLOOKUP(L131,'Tabla Impacto'!$D$3:$F$8,3,0)</f>
        <v>Menor</v>
      </c>
      <c r="N131" s="305">
        <f>VLOOKUP(L131,'Tabla Impacto'!$D$3:$F$8,2,0)</f>
        <v>0.4</v>
      </c>
      <c r="O131" s="329" t="str">
        <f>CONCATENATE(M131,J131)</f>
        <v>MenorAlta</v>
      </c>
      <c r="P131" s="307" t="str">
        <f>VLOOKUP(O131,FORMULAS!$K$17:$L$42,2,0)</f>
        <v>Moderado</v>
      </c>
      <c r="Q131" s="160">
        <v>1</v>
      </c>
      <c r="R131" s="181" t="s">
        <v>289</v>
      </c>
      <c r="S131" s="141" t="s">
        <v>179</v>
      </c>
      <c r="T131" s="215" t="s">
        <v>261</v>
      </c>
      <c r="U131" s="151">
        <f>+IF(T131='Tabla Valoración controles'!$D$4,'Tabla Valoración controles'!$F$4,IF(T131='Tabla Valoración controles'!$D$5,'Tabla Valoración controles'!$F$5,IF(T131=FORMULAS!$A$10,0,'Tabla Valoración controles'!$F$6)))</f>
        <v>0.1</v>
      </c>
      <c r="V131" s="215" t="s">
        <v>127</v>
      </c>
      <c r="W131" s="151">
        <f>+IF(V131='Tabla Valoración controles'!$D$7,'Tabla Valoración controles'!$F$7,IF(V131=FORMULAS!$A$10,0,'Tabla Valoración controles'!$F$8))</f>
        <v>0.15</v>
      </c>
      <c r="X131" s="213" t="s">
        <v>128</v>
      </c>
      <c r="Y131" s="151">
        <f>+IF(X131='Tabla Valoración controles'!$D$9,'Tabla Valoración controles'!$F$9,'Tabla Valoración controles'!$F$10)</f>
        <v>0</v>
      </c>
      <c r="Z131" s="215" t="s">
        <v>129</v>
      </c>
      <c r="AA131" s="151">
        <f>+IF(Z131='Tabla Valoración controles'!$D$11,'Tabla Valoración controles'!$F$11,'Tabla Valoración controles'!$F$12)</f>
        <v>0</v>
      </c>
      <c r="AB131" s="215" t="s">
        <v>130</v>
      </c>
      <c r="AC131" s="151">
        <f>+IF(AB131='Tabla Valoración controles'!$D$13,'Tabla Valoración controles'!$F$13,'Tabla Valoración controles'!$F$14)</f>
        <v>0</v>
      </c>
      <c r="AD131" s="151">
        <f t="shared" si="6"/>
        <v>0.25</v>
      </c>
      <c r="AE131" s="215" t="s">
        <v>131</v>
      </c>
      <c r="AF131" s="142">
        <f>IF(AE131=CONTROLES!$C$50,CONTROLES!$D$50,CONTROLES!$D$51)</f>
        <v>15</v>
      </c>
      <c r="AG131" s="212" t="s">
        <v>132</v>
      </c>
      <c r="AH131" s="142">
        <f>IF(AG131=CONTROLES!$C$52,CONTROLES!$D$52,CONTROLES!$D$53)</f>
        <v>15</v>
      </c>
      <c r="AI131" s="212" t="s">
        <v>133</v>
      </c>
      <c r="AJ131" s="142">
        <f>IF('Riesgos gestión'!AI131=CONTROLES!$C$54,CONTROLES!$D$54,CONTROLES!$D$55)</f>
        <v>15</v>
      </c>
      <c r="AK131" s="212" t="s">
        <v>134</v>
      </c>
      <c r="AL131" s="142" t="str" cm="1">
        <f t="array" ref="AL131">_xlfn.IFS(AK131=CONTROLES!$C$56,"15",'Riesgos gestión'!AK131=CONTROLES!$C$57,"10",AK131=CONTROLES!$C$58,"0")</f>
        <v>15</v>
      </c>
      <c r="AM131" s="212" t="s">
        <v>135</v>
      </c>
      <c r="AN131" s="142">
        <f>IF(AM131=CONTROLES!$C$59,CONTROLES!$D$59,CONTROLES!$D$60)</f>
        <v>15</v>
      </c>
      <c r="AO131" s="212" t="s">
        <v>136</v>
      </c>
      <c r="AP131" s="142">
        <f>IF(AO131=CONTROLES!$C$61,CONTROLES!$D$61,CONTROLES!$D$62)</f>
        <v>15</v>
      </c>
      <c r="AQ131" s="212" t="s">
        <v>137</v>
      </c>
      <c r="AR131" s="142" t="str" cm="1">
        <f t="array" ref="AR131">_xlfn.IFS(AQ131=CONTROLES!$C$63,"10",'Riesgos gestión'!AQ131=CONTROLES!$C$64,"5",AQ131=CONTROLES!$C$65,"0")</f>
        <v>10</v>
      </c>
      <c r="AS131" s="218">
        <f t="shared" si="9"/>
        <v>100</v>
      </c>
      <c r="AT131" s="219" t="str">
        <f t="shared" si="7"/>
        <v>Fuerte</v>
      </c>
      <c r="AU131" s="315" t="e">
        <f>+#REF!</f>
        <v>#REF!</v>
      </c>
      <c r="AV131" s="315" t="s">
        <v>172</v>
      </c>
      <c r="AW131" s="315" t="s">
        <v>189</v>
      </c>
      <c r="AX131" s="315">
        <v>0.2</v>
      </c>
      <c r="AY131" s="316" t="str">
        <f>CONCATENATE(AW131,AV131)</f>
        <v>ModeradoMedia</v>
      </c>
      <c r="AZ131" s="317" t="str">
        <f>VLOOKUP(AY131,[5]FORMULAS!$K$17:$L$42,2,0)</f>
        <v>Moderado</v>
      </c>
      <c r="BA131" s="316" t="s">
        <v>138</v>
      </c>
      <c r="BB131" s="188" t="s">
        <v>290</v>
      </c>
      <c r="BC131" s="188" t="s">
        <v>291</v>
      </c>
      <c r="BD131" s="189" t="s">
        <v>152</v>
      </c>
      <c r="BE131" s="190">
        <v>45352</v>
      </c>
      <c r="BF131" s="190">
        <v>45657</v>
      </c>
      <c r="BG131" s="156" t="s">
        <v>292</v>
      </c>
      <c r="BH131" s="156" t="s">
        <v>293</v>
      </c>
      <c r="BI131" s="156" t="s">
        <v>539</v>
      </c>
      <c r="BJ131" s="157"/>
      <c r="BK131" s="157"/>
      <c r="BL131" s="157"/>
      <c r="BM131" s="157"/>
      <c r="BN131" s="157"/>
      <c r="BO131" s="157"/>
      <c r="BP131" s="157"/>
      <c r="BQ131" s="157"/>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399" t="s">
        <v>739</v>
      </c>
      <c r="DF131" s="158"/>
      <c r="DG131" s="158"/>
      <c r="DH131" s="158"/>
      <c r="DI131" s="158"/>
      <c r="DJ131" s="158"/>
      <c r="DK131" s="158"/>
      <c r="DL131" s="158"/>
      <c r="DM131" s="402">
        <v>45667</v>
      </c>
      <c r="DN131" s="390" t="s">
        <v>757</v>
      </c>
      <c r="DO131" s="390" t="s">
        <v>758</v>
      </c>
      <c r="DP131" s="390" t="s">
        <v>758</v>
      </c>
      <c r="DQ131" s="390" t="s">
        <v>758</v>
      </c>
      <c r="DR131" s="390" t="s">
        <v>758</v>
      </c>
      <c r="DS131" s="390" t="s">
        <v>758</v>
      </c>
      <c r="DT131" s="390" t="s">
        <v>758</v>
      </c>
      <c r="DU131" s="158"/>
      <c r="DV131" s="158"/>
      <c r="DW131" s="158"/>
      <c r="DX131" s="158"/>
      <c r="DY131" s="158"/>
      <c r="DZ131" s="158"/>
    </row>
    <row r="132" spans="1:130" ht="67.5" customHeight="1" x14ac:dyDescent="0.25">
      <c r="A132" s="326"/>
      <c r="B132" s="306"/>
      <c r="C132" s="306"/>
      <c r="D132" s="306"/>
      <c r="E132" s="306"/>
      <c r="F132" s="306"/>
      <c r="G132" s="306"/>
      <c r="H132" s="303"/>
      <c r="I132" s="306"/>
      <c r="J132" s="306"/>
      <c r="K132" s="306"/>
      <c r="L132" s="243"/>
      <c r="M132" s="306"/>
      <c r="N132" s="306"/>
      <c r="O132" s="306"/>
      <c r="P132" s="306"/>
      <c r="Q132" s="160">
        <v>2</v>
      </c>
      <c r="R132" s="181" t="s">
        <v>294</v>
      </c>
      <c r="S132" s="141" t="s">
        <v>126</v>
      </c>
      <c r="T132" s="215" t="s">
        <v>126</v>
      </c>
      <c r="U132" s="151">
        <f>+IF(T132='Tabla Valoración controles'!$D$4,'Tabla Valoración controles'!$F$4,IF(T132='Tabla Valoración controles'!$D$5,'Tabla Valoración controles'!$F$5,IF(T132=FORMULAS!$A$10,0,'Tabla Valoración controles'!$F$6)))</f>
        <v>0.25</v>
      </c>
      <c r="V132" s="215" t="s">
        <v>127</v>
      </c>
      <c r="W132" s="151">
        <f>+IF(V132='Tabla Valoración controles'!$D$7,'Tabla Valoración controles'!$F$7,IF(V132=FORMULAS!$A$10,0,'Tabla Valoración controles'!$F$8))</f>
        <v>0.15</v>
      </c>
      <c r="X132" s="213" t="s">
        <v>128</v>
      </c>
      <c r="Y132" s="151">
        <f>+IF(X132='Tabla Valoración controles'!$D$9,'Tabla Valoración controles'!$F$9,'Tabla Valoración controles'!$F$10)</f>
        <v>0</v>
      </c>
      <c r="Z132" s="215" t="s">
        <v>129</v>
      </c>
      <c r="AA132" s="151">
        <f>+IF(Z132='Tabla Valoración controles'!$D$11,'Tabla Valoración controles'!$F$11,'Tabla Valoración controles'!$F$12)</f>
        <v>0</v>
      </c>
      <c r="AB132" s="215" t="s">
        <v>130</v>
      </c>
      <c r="AC132" s="151">
        <f>+IF(AB132='Tabla Valoración controles'!$D$13,'Tabla Valoración controles'!$F$13,'Tabla Valoración controles'!$F$14)</f>
        <v>0</v>
      </c>
      <c r="AD132" s="151">
        <f t="shared" si="6"/>
        <v>0.4</v>
      </c>
      <c r="AE132" s="215" t="s">
        <v>131</v>
      </c>
      <c r="AF132" s="142">
        <f>IF(AE132=CONTROLES!$C$50,CONTROLES!$D$50,CONTROLES!$D$51)</f>
        <v>15</v>
      </c>
      <c r="AG132" s="212" t="s">
        <v>132</v>
      </c>
      <c r="AH132" s="142">
        <f>IF(AG132=CONTROLES!$C$52,CONTROLES!$D$52,CONTROLES!$D$53)</f>
        <v>15</v>
      </c>
      <c r="AI132" s="212" t="s">
        <v>133</v>
      </c>
      <c r="AJ132" s="142">
        <f>IF('Riesgos gestión'!AI132=CONTROLES!$C$54,CONTROLES!$D$54,CONTROLES!$D$55)</f>
        <v>15</v>
      </c>
      <c r="AK132" s="212" t="s">
        <v>188</v>
      </c>
      <c r="AL132" s="142" t="str" cm="1">
        <f t="array" ref="AL132">_xlfn.IFS(AK132=CONTROLES!$C$56,"15",'Riesgos gestión'!AK132=CONTROLES!$C$57,"10",AK132=CONTROLES!$C$58,"0")</f>
        <v>10</v>
      </c>
      <c r="AM132" s="212" t="s">
        <v>135</v>
      </c>
      <c r="AN132" s="142">
        <f>IF(AM132=CONTROLES!$C$59,CONTROLES!$D$59,CONTROLES!$D$60)</f>
        <v>15</v>
      </c>
      <c r="AO132" s="212" t="s">
        <v>136</v>
      </c>
      <c r="AP132" s="142">
        <f>IF(AO132=CONTROLES!$C$61,CONTROLES!$D$61,CONTROLES!$D$62)</f>
        <v>15</v>
      </c>
      <c r="AQ132" s="212" t="s">
        <v>137</v>
      </c>
      <c r="AR132" s="142" t="str" cm="1">
        <f t="array" ref="AR132">_xlfn.IFS(AQ132=CONTROLES!$C$63,"10",'Riesgos gestión'!AQ132=CONTROLES!$C$64,"5",AQ132=CONTROLES!$C$65,"0")</f>
        <v>10</v>
      </c>
      <c r="AS132" s="218">
        <f t="shared" si="9"/>
        <v>95</v>
      </c>
      <c r="AT132" s="219" t="str">
        <f t="shared" si="7"/>
        <v>Moderado</v>
      </c>
      <c r="AU132" s="306"/>
      <c r="AV132" s="306"/>
      <c r="AW132" s="306"/>
      <c r="AX132" s="306"/>
      <c r="AY132" s="306"/>
      <c r="AZ132" s="306"/>
      <c r="BA132" s="306"/>
      <c r="BB132" s="188"/>
      <c r="BC132" s="188"/>
      <c r="BD132" s="189"/>
      <c r="BE132" s="190"/>
      <c r="BF132" s="190"/>
      <c r="BG132" s="156"/>
      <c r="BH132" s="156"/>
      <c r="BI132" s="156"/>
      <c r="BJ132" s="157"/>
      <c r="BK132" s="157"/>
      <c r="BL132" s="157"/>
      <c r="BM132" s="157"/>
      <c r="BN132" s="157"/>
      <c r="BO132" s="157"/>
      <c r="BP132" s="157"/>
      <c r="BQ132" s="157"/>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row>
    <row r="133" spans="1:130" ht="72" customHeight="1" x14ac:dyDescent="0.25">
      <c r="A133" s="326"/>
      <c r="B133" s="306"/>
      <c r="C133" s="306"/>
      <c r="D133" s="306"/>
      <c r="E133" s="306"/>
      <c r="F133" s="306"/>
      <c r="G133" s="306"/>
      <c r="H133" s="303"/>
      <c r="I133" s="306"/>
      <c r="J133" s="306"/>
      <c r="K133" s="306"/>
      <c r="L133" s="243"/>
      <c r="M133" s="306"/>
      <c r="N133" s="306"/>
      <c r="O133" s="306"/>
      <c r="P133" s="306"/>
      <c r="Q133" s="160"/>
      <c r="R133" s="181" t="s">
        <v>646</v>
      </c>
      <c r="S133" s="141" t="s">
        <v>145</v>
      </c>
      <c r="T133" s="215" t="s">
        <v>126</v>
      </c>
      <c r="U133" s="151">
        <f>+IF(T133='Tabla Valoración controles'!$D$4,'Tabla Valoración controles'!$F$4,IF(T133='Tabla Valoración controles'!$D$5,'Tabla Valoración controles'!$F$5,IF(T133=FORMULAS!$A$10,0,'Tabla Valoración controles'!$F$6)))</f>
        <v>0.25</v>
      </c>
      <c r="V133" s="215" t="s">
        <v>127</v>
      </c>
      <c r="W133" s="151">
        <f>+IF(V133='Tabla Valoración controles'!$D$7,'Tabla Valoración controles'!$F$7,IF(V133=FORMULAS!$A$10,0,'Tabla Valoración controles'!$F$8))</f>
        <v>0.15</v>
      </c>
      <c r="X133" s="213" t="s">
        <v>128</v>
      </c>
      <c r="Y133" s="151">
        <f>+IF(X133='Tabla Valoración controles'!$D$9,'Tabla Valoración controles'!$F$9,'Tabla Valoración controles'!$F$10)</f>
        <v>0</v>
      </c>
      <c r="Z133" s="215" t="s">
        <v>129</v>
      </c>
      <c r="AA133" s="151">
        <f>+IF(Z133='Tabla Valoración controles'!$D$11,'Tabla Valoración controles'!$F$11,'Tabla Valoración controles'!$F$12)</f>
        <v>0</v>
      </c>
      <c r="AB133" s="215" t="s">
        <v>130</v>
      </c>
      <c r="AC133" s="151">
        <f>+IF(AB133='Tabla Valoración controles'!$D$13,'Tabla Valoración controles'!$F$13,'Tabla Valoración controles'!$F$14)</f>
        <v>0</v>
      </c>
      <c r="AD133" s="151">
        <f t="shared" si="6"/>
        <v>0.4</v>
      </c>
      <c r="AE133" s="215" t="s">
        <v>131</v>
      </c>
      <c r="AF133" s="142">
        <f>IF(AE133=CONTROLES!$C$50,CONTROLES!$D$50,CONTROLES!$D$51)</f>
        <v>15</v>
      </c>
      <c r="AG133" s="212" t="s">
        <v>132</v>
      </c>
      <c r="AH133" s="142">
        <f>IF(AG133=CONTROLES!$C$52,CONTROLES!$D$52,CONTROLES!$D$53)</f>
        <v>15</v>
      </c>
      <c r="AI133" s="212" t="s">
        <v>133</v>
      </c>
      <c r="AJ133" s="142">
        <f>IF('Riesgos gestión'!AI133=CONTROLES!$C$54,CONTROLES!$D$54,CONTROLES!$D$55)</f>
        <v>15</v>
      </c>
      <c r="AK133" s="212" t="s">
        <v>134</v>
      </c>
      <c r="AL133" s="142" t="str" cm="1">
        <f t="array" ref="AL133">_xlfn.IFS(AK133=CONTROLES!$C$56,"15",'Riesgos gestión'!AK133=CONTROLES!$C$57,"10",AK133=CONTROLES!$C$58,"0")</f>
        <v>15</v>
      </c>
      <c r="AM133" s="212" t="s">
        <v>135</v>
      </c>
      <c r="AN133" s="142">
        <f>IF(AM133=CONTROLES!$C$59,CONTROLES!$D$59,CONTROLES!$D$60)</f>
        <v>15</v>
      </c>
      <c r="AO133" s="212" t="s">
        <v>136</v>
      </c>
      <c r="AP133" s="142">
        <f>IF(AO133=CONTROLES!$C$61,CONTROLES!$D$61,CONTROLES!$D$62)</f>
        <v>15</v>
      </c>
      <c r="AQ133" s="212" t="s">
        <v>137</v>
      </c>
      <c r="AR133" s="142" t="str" cm="1">
        <f t="array" ref="AR133">_xlfn.IFS(AQ133=CONTROLES!$C$63,"10",'Riesgos gestión'!AQ133=CONTROLES!$C$64,"5",AQ133=CONTROLES!$C$65,"0")</f>
        <v>10</v>
      </c>
      <c r="AS133" s="218">
        <f t="shared" si="9"/>
        <v>100</v>
      </c>
      <c r="AT133" s="219" t="str">
        <f t="shared" si="7"/>
        <v>Fuerte</v>
      </c>
      <c r="AU133" s="306"/>
      <c r="AV133" s="306"/>
      <c r="AW133" s="306"/>
      <c r="AX133" s="306"/>
      <c r="AY133" s="306"/>
      <c r="AZ133" s="306"/>
      <c r="BA133" s="306"/>
      <c r="BB133" s="188"/>
      <c r="BC133" s="188"/>
      <c r="BD133" s="189"/>
      <c r="BE133" s="190"/>
      <c r="BF133" s="190"/>
      <c r="BG133" s="156"/>
      <c r="BH133" s="156"/>
      <c r="BI133" s="156"/>
      <c r="BJ133" s="157"/>
      <c r="BK133" s="157"/>
      <c r="BL133" s="157"/>
      <c r="BM133" s="157"/>
      <c r="BN133" s="157"/>
      <c r="BO133" s="157"/>
      <c r="BP133" s="157"/>
      <c r="BQ133" s="157"/>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row>
    <row r="134" spans="1:130" ht="17.25" hidden="1" customHeight="1" x14ac:dyDescent="0.25">
      <c r="A134" s="326"/>
      <c r="B134" s="306"/>
      <c r="C134" s="306"/>
      <c r="D134" s="306"/>
      <c r="E134" s="306"/>
      <c r="F134" s="306"/>
      <c r="G134" s="306"/>
      <c r="H134" s="303"/>
      <c r="I134" s="306"/>
      <c r="J134" s="306"/>
      <c r="K134" s="306"/>
      <c r="L134" s="243"/>
      <c r="M134" s="306"/>
      <c r="N134" s="306"/>
      <c r="O134" s="306"/>
      <c r="P134" s="306"/>
      <c r="Q134" s="160"/>
      <c r="R134" s="181"/>
      <c r="S134" s="141" t="s">
        <v>145</v>
      </c>
      <c r="T134" s="213" t="s">
        <v>145</v>
      </c>
      <c r="U134" s="151">
        <f>+IF(T134='Tabla Valoración controles'!$D$4,'Tabla Valoración controles'!$F$4,IF(T134='Tabla Valoración controles'!$D$5,'Tabla Valoración controles'!$F$5,IF(T134=FORMULAS!$A$10,0,'Tabla Valoración controles'!$F$6)))</f>
        <v>0</v>
      </c>
      <c r="V134" s="215" t="s">
        <v>127</v>
      </c>
      <c r="W134" s="151">
        <f>+IF(V134='Tabla Valoración controles'!$D$7,'Tabla Valoración controles'!$F$7,IF(V134=FORMULAS!$A$10,0,'Tabla Valoración controles'!$F$8))</f>
        <v>0.15</v>
      </c>
      <c r="X134" s="213"/>
      <c r="Y134" s="151">
        <f>+IF(X134='Tabla Valoración controles'!$D$9,'Tabla Valoración controles'!$F$9,'Tabla Valoración controles'!$F$10)</f>
        <v>0</v>
      </c>
      <c r="Z134" s="215" t="s">
        <v>129</v>
      </c>
      <c r="AA134" s="151">
        <f>+IF(Z134='Tabla Valoración controles'!$D$11,'Tabla Valoración controles'!$F$11,'Tabla Valoración controles'!$F$12)</f>
        <v>0</v>
      </c>
      <c r="AB134" s="215" t="s">
        <v>130</v>
      </c>
      <c r="AC134" s="151">
        <f>+IF(AB134='Tabla Valoración controles'!$D$13,'Tabla Valoración controles'!$F$13,'Tabla Valoración controles'!$F$14)</f>
        <v>0</v>
      </c>
      <c r="AD134" s="151">
        <f t="shared" si="6"/>
        <v>0.15</v>
      </c>
      <c r="AE134" s="215" t="s">
        <v>131</v>
      </c>
      <c r="AF134" s="142">
        <f>IF(AE134=CONTROLES!$C$50,CONTROLES!$D$50,CONTROLES!$D$51)</f>
        <v>15</v>
      </c>
      <c r="AG134" s="212" t="s">
        <v>132</v>
      </c>
      <c r="AH134" s="142">
        <f>IF(AG134=CONTROLES!$C$52,CONTROLES!$D$52,CONTROLES!$D$53)</f>
        <v>15</v>
      </c>
      <c r="AI134" s="212" t="s">
        <v>133</v>
      </c>
      <c r="AJ134" s="142">
        <f>IF('Riesgos gestión'!AI134=CONTROLES!$C$54,CONTROLES!$D$54,CONTROLES!$D$55)</f>
        <v>15</v>
      </c>
      <c r="AK134" s="214"/>
      <c r="AL134" s="142" t="e" cm="1">
        <f t="array" ref="AL134">_xlfn.IFS(AK134=CONTROLES!$C$56,"15",'Riesgos gestión'!AK134=CONTROLES!$C$57,"10",AK134=CONTROLES!$C$58,"0")</f>
        <v>#N/A</v>
      </c>
      <c r="AM134" s="212" t="s">
        <v>135</v>
      </c>
      <c r="AN134" s="142">
        <f>IF(AM134=CONTROLES!$C$59,CONTROLES!$D$59,CONTROLES!$D$60)</f>
        <v>15</v>
      </c>
      <c r="AO134" s="212" t="s">
        <v>136</v>
      </c>
      <c r="AP134" s="142">
        <f>IF(AO134=CONTROLES!$C$61,CONTROLES!$D$61,CONTROLES!$D$62)</f>
        <v>15</v>
      </c>
      <c r="AQ134" s="212" t="s">
        <v>137</v>
      </c>
      <c r="AR134" s="142" t="str" cm="1">
        <f t="array" ref="AR134">_xlfn.IFS(AQ134=CONTROLES!$C$63,"10",'Riesgos gestión'!AQ134=CONTROLES!$C$64,"5",AQ134=CONTROLES!$C$65,"0")</f>
        <v>10</v>
      </c>
      <c r="AS134" s="218" t="e">
        <f t="shared" si="9"/>
        <v>#N/A</v>
      </c>
      <c r="AT134" s="219" t="str">
        <f t="shared" si="7"/>
        <v/>
      </c>
      <c r="AU134" s="306"/>
      <c r="AV134" s="306"/>
      <c r="AW134" s="306"/>
      <c r="AX134" s="306"/>
      <c r="AY134" s="306"/>
      <c r="AZ134" s="306"/>
      <c r="BA134" s="306"/>
      <c r="BB134" s="188"/>
      <c r="BC134" s="188"/>
      <c r="BD134" s="189"/>
      <c r="BE134" s="190"/>
      <c r="BF134" s="190"/>
      <c r="BG134" s="156"/>
      <c r="BH134" s="156"/>
      <c r="BI134" s="156"/>
      <c r="BJ134" s="157"/>
      <c r="BK134" s="157"/>
      <c r="BL134" s="157"/>
      <c r="BM134" s="157"/>
      <c r="BN134" s="157"/>
      <c r="BO134" s="157"/>
      <c r="BP134" s="157"/>
      <c r="BQ134" s="157"/>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row>
    <row r="135" spans="1:130" ht="17.25" hidden="1" customHeight="1" x14ac:dyDescent="0.25">
      <c r="A135" s="326"/>
      <c r="B135" s="306"/>
      <c r="C135" s="306"/>
      <c r="D135" s="306"/>
      <c r="E135" s="306"/>
      <c r="F135" s="306"/>
      <c r="G135" s="306"/>
      <c r="H135" s="303"/>
      <c r="I135" s="306"/>
      <c r="J135" s="306"/>
      <c r="K135" s="306"/>
      <c r="L135" s="243"/>
      <c r="M135" s="306"/>
      <c r="N135" s="306"/>
      <c r="O135" s="306"/>
      <c r="P135" s="306"/>
      <c r="Q135" s="160"/>
      <c r="R135" s="181"/>
      <c r="S135" s="141" t="s">
        <v>145</v>
      </c>
      <c r="T135" s="213" t="s">
        <v>145</v>
      </c>
      <c r="U135" s="151">
        <f>+IF(T135='Tabla Valoración controles'!$D$4,'Tabla Valoración controles'!$F$4,IF(T135='Tabla Valoración controles'!$D$5,'Tabla Valoración controles'!$F$5,IF(T135=FORMULAS!$A$10,0,'Tabla Valoración controles'!$F$6)))</f>
        <v>0</v>
      </c>
      <c r="V135" s="215" t="s">
        <v>127</v>
      </c>
      <c r="W135" s="151">
        <f>+IF(V135='Tabla Valoración controles'!$D$7,'Tabla Valoración controles'!$F$7,IF(V135=FORMULAS!$A$10,0,'Tabla Valoración controles'!$F$8))</f>
        <v>0.15</v>
      </c>
      <c r="X135" s="213"/>
      <c r="Y135" s="151">
        <f>+IF(X135='Tabla Valoración controles'!$D$9,'Tabla Valoración controles'!$F$9,'Tabla Valoración controles'!$F$10)</f>
        <v>0</v>
      </c>
      <c r="Z135" s="215" t="s">
        <v>129</v>
      </c>
      <c r="AA135" s="151">
        <f>+IF(Z135='Tabla Valoración controles'!$D$11,'Tabla Valoración controles'!$F$11,'Tabla Valoración controles'!$F$12)</f>
        <v>0</v>
      </c>
      <c r="AB135" s="215" t="s">
        <v>130</v>
      </c>
      <c r="AC135" s="151">
        <f>+IF(AB135='Tabla Valoración controles'!$D$13,'Tabla Valoración controles'!$F$13,'Tabla Valoración controles'!$F$14)</f>
        <v>0</v>
      </c>
      <c r="AD135" s="151">
        <f t="shared" si="6"/>
        <v>0.15</v>
      </c>
      <c r="AE135" s="215" t="s">
        <v>131</v>
      </c>
      <c r="AF135" s="142">
        <f>IF(AE135=CONTROLES!$C$50,CONTROLES!$D$50,CONTROLES!$D$51)</f>
        <v>15</v>
      </c>
      <c r="AG135" s="212" t="s">
        <v>132</v>
      </c>
      <c r="AH135" s="142">
        <f>IF(AG135=CONTROLES!$C$52,CONTROLES!$D$52,CONTROLES!$D$53)</f>
        <v>15</v>
      </c>
      <c r="AI135" s="212" t="s">
        <v>133</v>
      </c>
      <c r="AJ135" s="142">
        <f>IF('Riesgos gestión'!AI135=CONTROLES!$C$54,CONTROLES!$D$54,CONTROLES!$D$55)</f>
        <v>15</v>
      </c>
      <c r="AK135" s="214"/>
      <c r="AL135" s="142" t="e" cm="1">
        <f t="array" ref="AL135">_xlfn.IFS(AK135=CONTROLES!$C$56,"15",'Riesgos gestión'!AK135=CONTROLES!$C$57,"10",AK135=CONTROLES!$C$58,"0")</f>
        <v>#N/A</v>
      </c>
      <c r="AM135" s="212" t="s">
        <v>135</v>
      </c>
      <c r="AN135" s="142">
        <f>IF(AM135=CONTROLES!$C$59,CONTROLES!$D$59,CONTROLES!$D$60)</f>
        <v>15</v>
      </c>
      <c r="AO135" s="212" t="s">
        <v>136</v>
      </c>
      <c r="AP135" s="142">
        <f>IF(AO135=CONTROLES!$C$61,CONTROLES!$D$61,CONTROLES!$D$62)</f>
        <v>15</v>
      </c>
      <c r="AQ135" s="212" t="s">
        <v>137</v>
      </c>
      <c r="AR135" s="142" t="str" cm="1">
        <f t="array" ref="AR135">_xlfn.IFS(AQ135=CONTROLES!$C$63,"10",'Riesgos gestión'!AQ135=CONTROLES!$C$64,"5",AQ135=CONTROLES!$C$65,"0")</f>
        <v>10</v>
      </c>
      <c r="AS135" s="218" t="e">
        <f t="shared" si="9"/>
        <v>#N/A</v>
      </c>
      <c r="AT135" s="219" t="str">
        <f t="shared" si="7"/>
        <v/>
      </c>
      <c r="AU135" s="306"/>
      <c r="AV135" s="306"/>
      <c r="AW135" s="306"/>
      <c r="AX135" s="306"/>
      <c r="AY135" s="306"/>
      <c r="AZ135" s="306"/>
      <c r="BA135" s="306"/>
      <c r="BB135" s="188"/>
      <c r="BC135" s="188"/>
      <c r="BD135" s="189"/>
      <c r="BE135" s="190"/>
      <c r="BF135" s="190"/>
      <c r="BG135" s="156"/>
      <c r="BH135" s="156"/>
      <c r="BI135" s="156"/>
      <c r="BJ135" s="157"/>
      <c r="BK135" s="157"/>
      <c r="BL135" s="157"/>
      <c r="BM135" s="157"/>
      <c r="BN135" s="157"/>
      <c r="BO135" s="157"/>
      <c r="BP135" s="157"/>
      <c r="BQ135" s="157"/>
      <c r="BR135" s="158"/>
      <c r="BS135" s="158"/>
      <c r="BT135" s="158"/>
      <c r="BU135" s="158"/>
      <c r="BV135" s="158"/>
      <c r="BW135" s="158"/>
      <c r="BX135" s="158"/>
      <c r="BY135" s="158"/>
      <c r="BZ135" s="158"/>
      <c r="CA135" s="158"/>
      <c r="CB135" s="158"/>
      <c r="CC135" s="158"/>
      <c r="CD135" s="158"/>
      <c r="CE135" s="158"/>
      <c r="CF135" s="158"/>
      <c r="CG135" s="158"/>
      <c r="CH135" s="158"/>
      <c r="CI135" s="158"/>
      <c r="CJ135" s="158"/>
      <c r="CK135" s="158"/>
      <c r="CL135" s="158"/>
      <c r="CM135" s="158"/>
      <c r="CN135" s="158"/>
      <c r="CO135" s="158"/>
      <c r="CP135" s="158"/>
      <c r="CQ135" s="158"/>
      <c r="CR135" s="158"/>
      <c r="CS135" s="158"/>
      <c r="CT135" s="158"/>
      <c r="CU135" s="158"/>
      <c r="CV135" s="158"/>
      <c r="CW135" s="158"/>
      <c r="CX135" s="158"/>
      <c r="CY135" s="158"/>
      <c r="CZ135" s="158"/>
      <c r="DA135" s="158"/>
      <c r="DB135" s="158"/>
      <c r="DC135" s="158"/>
      <c r="DD135" s="158"/>
      <c r="DE135" s="158"/>
      <c r="DF135" s="158"/>
      <c r="DG135" s="158"/>
      <c r="DH135" s="158"/>
      <c r="DI135" s="158"/>
      <c r="DJ135" s="158"/>
      <c r="DK135" s="158"/>
      <c r="DL135" s="158"/>
      <c r="DM135" s="158"/>
      <c r="DN135" s="158"/>
      <c r="DO135" s="158"/>
      <c r="DP135" s="158"/>
      <c r="DQ135" s="158"/>
      <c r="DR135" s="158"/>
      <c r="DS135" s="158"/>
      <c r="DT135" s="158"/>
      <c r="DU135" s="158"/>
      <c r="DV135" s="158"/>
      <c r="DW135" s="158"/>
      <c r="DX135" s="158"/>
      <c r="DY135" s="158"/>
      <c r="DZ135" s="158"/>
    </row>
    <row r="136" spans="1:130" ht="17.25" hidden="1" customHeight="1" x14ac:dyDescent="0.25">
      <c r="A136" s="326"/>
      <c r="B136" s="306"/>
      <c r="C136" s="306"/>
      <c r="D136" s="306"/>
      <c r="E136" s="306"/>
      <c r="F136" s="306"/>
      <c r="G136" s="306"/>
      <c r="H136" s="304"/>
      <c r="I136" s="306"/>
      <c r="J136" s="306"/>
      <c r="K136" s="306"/>
      <c r="L136" s="244"/>
      <c r="M136" s="306"/>
      <c r="N136" s="306"/>
      <c r="O136" s="306"/>
      <c r="P136" s="306"/>
      <c r="Q136" s="160"/>
      <c r="R136" s="181"/>
      <c r="S136" s="141" t="s">
        <v>145</v>
      </c>
      <c r="T136" s="213" t="s">
        <v>145</v>
      </c>
      <c r="U136" s="151">
        <f>+IF(T136='Tabla Valoración controles'!$D$4,'Tabla Valoración controles'!$F$4,IF(T136='Tabla Valoración controles'!$D$5,'Tabla Valoración controles'!$F$5,IF(T136=FORMULAS!$A$10,0,'Tabla Valoración controles'!$F$6)))</f>
        <v>0</v>
      </c>
      <c r="V136" s="215" t="s">
        <v>127</v>
      </c>
      <c r="W136" s="151">
        <f>+IF(V136='Tabla Valoración controles'!$D$7,'Tabla Valoración controles'!$F$7,IF(V136=FORMULAS!$A$10,0,'Tabla Valoración controles'!$F$8))</f>
        <v>0.15</v>
      </c>
      <c r="X136" s="213"/>
      <c r="Y136" s="151">
        <f>+IF(X136='Tabla Valoración controles'!$D$9,'Tabla Valoración controles'!$F$9,'Tabla Valoración controles'!$F$10)</f>
        <v>0</v>
      </c>
      <c r="Z136" s="215" t="s">
        <v>129</v>
      </c>
      <c r="AA136" s="151">
        <f>+IF(Z136='Tabla Valoración controles'!$D$11,'Tabla Valoración controles'!$F$11,'Tabla Valoración controles'!$F$12)</f>
        <v>0</v>
      </c>
      <c r="AB136" s="215" t="s">
        <v>130</v>
      </c>
      <c r="AC136" s="151">
        <f>+IF(AB136='Tabla Valoración controles'!$D$13,'Tabla Valoración controles'!$F$13,'Tabla Valoración controles'!$F$14)</f>
        <v>0</v>
      </c>
      <c r="AD136" s="151">
        <f t="shared" si="6"/>
        <v>0.15</v>
      </c>
      <c r="AE136" s="215" t="s">
        <v>131</v>
      </c>
      <c r="AF136" s="142">
        <f>IF(AE136=CONTROLES!$C$50,CONTROLES!$D$50,CONTROLES!$D$51)</f>
        <v>15</v>
      </c>
      <c r="AG136" s="212" t="s">
        <v>132</v>
      </c>
      <c r="AH136" s="142">
        <f>IF(AG136=CONTROLES!$C$52,CONTROLES!$D$52,CONTROLES!$D$53)</f>
        <v>15</v>
      </c>
      <c r="AI136" s="212" t="s">
        <v>133</v>
      </c>
      <c r="AJ136" s="142">
        <f>IF('Riesgos gestión'!AI136=CONTROLES!$C$54,CONTROLES!$D$54,CONTROLES!$D$55)</f>
        <v>15</v>
      </c>
      <c r="AK136" s="214"/>
      <c r="AL136" s="142" t="e" cm="1">
        <f t="array" ref="AL136">_xlfn.IFS(AK136=CONTROLES!$C$56,"15",'Riesgos gestión'!AK136=CONTROLES!$C$57,"10",AK136=CONTROLES!$C$58,"0")</f>
        <v>#N/A</v>
      </c>
      <c r="AM136" s="212" t="s">
        <v>135</v>
      </c>
      <c r="AN136" s="142">
        <f>IF(AM136=CONTROLES!$C$59,CONTROLES!$D$59,CONTROLES!$D$60)</f>
        <v>15</v>
      </c>
      <c r="AO136" s="212" t="s">
        <v>136</v>
      </c>
      <c r="AP136" s="142">
        <f>IF(AO136=CONTROLES!$C$61,CONTROLES!$D$61,CONTROLES!$D$62)</f>
        <v>15</v>
      </c>
      <c r="AQ136" s="212" t="s">
        <v>137</v>
      </c>
      <c r="AR136" s="142" t="str" cm="1">
        <f t="array" ref="AR136">_xlfn.IFS(AQ136=CONTROLES!$C$63,"10",'Riesgos gestión'!AQ136=CONTROLES!$C$64,"5",AQ136=CONTROLES!$C$65,"0")</f>
        <v>10</v>
      </c>
      <c r="AS136" s="218" t="e">
        <f t="shared" si="9"/>
        <v>#N/A</v>
      </c>
      <c r="AT136" s="219" t="str">
        <f t="shared" si="7"/>
        <v/>
      </c>
      <c r="AU136" s="306"/>
      <c r="AV136" s="306"/>
      <c r="AW136" s="306"/>
      <c r="AX136" s="306"/>
      <c r="AY136" s="306"/>
      <c r="AZ136" s="306"/>
      <c r="BA136" s="306"/>
      <c r="BB136" s="188"/>
      <c r="BC136" s="188"/>
      <c r="BD136" s="189"/>
      <c r="BE136" s="190"/>
      <c r="BF136" s="190"/>
      <c r="BG136" s="156"/>
      <c r="BH136" s="156"/>
      <c r="BI136" s="156"/>
      <c r="BJ136" s="157"/>
      <c r="BK136" s="157"/>
      <c r="BL136" s="157"/>
      <c r="BM136" s="157"/>
      <c r="BN136" s="157"/>
      <c r="BO136" s="157"/>
      <c r="BP136" s="157"/>
      <c r="BQ136" s="157"/>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c r="CS136" s="158"/>
      <c r="CT136" s="158"/>
      <c r="CU136" s="158"/>
      <c r="CV136" s="158"/>
      <c r="CW136" s="158"/>
      <c r="CX136" s="158"/>
      <c r="CY136" s="158"/>
      <c r="CZ136" s="158"/>
      <c r="DA136" s="158"/>
      <c r="DB136" s="158"/>
      <c r="DC136" s="158"/>
      <c r="DD136" s="158"/>
      <c r="DE136" s="158"/>
      <c r="DF136" s="158"/>
      <c r="DG136" s="158"/>
      <c r="DH136" s="158"/>
      <c r="DI136" s="158"/>
      <c r="DJ136" s="158"/>
      <c r="DK136" s="158"/>
      <c r="DL136" s="158"/>
      <c r="DM136" s="158"/>
      <c r="DN136" s="158"/>
      <c r="DO136" s="158"/>
      <c r="DP136" s="158"/>
      <c r="DQ136" s="158"/>
      <c r="DR136" s="158"/>
      <c r="DS136" s="158"/>
      <c r="DT136" s="158"/>
      <c r="DU136" s="158"/>
      <c r="DV136" s="158"/>
      <c r="DW136" s="158"/>
      <c r="DX136" s="158"/>
      <c r="DY136" s="158"/>
      <c r="DZ136" s="158"/>
    </row>
    <row r="137" spans="1:130" ht="67.5" customHeight="1" x14ac:dyDescent="0.25">
      <c r="A137" s="325">
        <v>23</v>
      </c>
      <c r="B137" s="310" t="s">
        <v>295</v>
      </c>
      <c r="C137" s="310" t="str">
        <f>VLOOKUP(B137,FORMULAS!$A$30:$C$52,2,0)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137" s="310" t="str">
        <f>VLOOKUP(B137,FORMULAS!$A$30:$C$52,3,0)</f>
        <v xml:space="preserve">Subdirector Administrativo </v>
      </c>
      <c r="E137" s="343" t="s">
        <v>192</v>
      </c>
      <c r="F137" s="327" t="s">
        <v>561</v>
      </c>
      <c r="G137" s="328" t="s">
        <v>658</v>
      </c>
      <c r="H137" s="302" t="s">
        <v>657</v>
      </c>
      <c r="I137" s="317">
        <v>220</v>
      </c>
      <c r="J137" s="313" t="str">
        <f>VLOOKUP(K137,'Tabla probabilidad'!$D$3:$E$8,2,0)</f>
        <v>Media</v>
      </c>
      <c r="K137" s="316">
        <v>0.6</v>
      </c>
      <c r="L137" s="314" t="s">
        <v>162</v>
      </c>
      <c r="M137" s="305" t="str">
        <f>VLOOKUP(L137,'Tabla Impacto'!$D$3:$F$8,3,0)</f>
        <v>Leve</v>
      </c>
      <c r="N137" s="305">
        <f>VLOOKUP(L137,'Tabla Impacto'!$D$3:$F$8,2,0)</f>
        <v>0.2</v>
      </c>
      <c r="O137" s="329" t="str">
        <f>CONCATENATE(M137,J137)</f>
        <v>LeveMedia</v>
      </c>
      <c r="P137" s="307" t="str">
        <f>VLOOKUP(O137,FORMULAS!$K$17:$L$42,2,0)</f>
        <v>Moderado</v>
      </c>
      <c r="Q137" s="160">
        <v>1</v>
      </c>
      <c r="R137" s="187" t="s">
        <v>296</v>
      </c>
      <c r="S137" s="141" t="s">
        <v>126</v>
      </c>
      <c r="T137" s="215" t="s">
        <v>126</v>
      </c>
      <c r="U137" s="151">
        <f>+IF(T137='Tabla Valoración controles'!$D$4,'Tabla Valoración controles'!$F$4,IF(T137='Tabla Valoración controles'!$D$5,'Tabla Valoración controles'!$F$5,IF(T137=FORMULAS!$A$10,0,'Tabla Valoración controles'!$F$6)))</f>
        <v>0.25</v>
      </c>
      <c r="V137" s="215" t="s">
        <v>127</v>
      </c>
      <c r="W137" s="151">
        <f>+IF(V137='Tabla Valoración controles'!$D$7,'Tabla Valoración controles'!$F$7,IF(V137=FORMULAS!$A$10,0,'Tabla Valoración controles'!$F$8))</f>
        <v>0.15</v>
      </c>
      <c r="X137" s="213" t="s">
        <v>128</v>
      </c>
      <c r="Y137" s="151">
        <f>+IF(X137='Tabla Valoración controles'!$D$9,'Tabla Valoración controles'!$F$9,'Tabla Valoración controles'!$F$10)</f>
        <v>0</v>
      </c>
      <c r="Z137" s="215" t="s">
        <v>129</v>
      </c>
      <c r="AA137" s="151">
        <f>+IF(Z137='Tabla Valoración controles'!$D$11,'Tabla Valoración controles'!$F$11,'Tabla Valoración controles'!$F$12)</f>
        <v>0</v>
      </c>
      <c r="AB137" s="215" t="s">
        <v>130</v>
      </c>
      <c r="AC137" s="151">
        <f>+IF(AB137='Tabla Valoración controles'!$D$13,'Tabla Valoración controles'!$F$13,'Tabla Valoración controles'!$F$14)</f>
        <v>0</v>
      </c>
      <c r="AD137" s="151">
        <f t="shared" si="6"/>
        <v>0.4</v>
      </c>
      <c r="AE137" s="215" t="s">
        <v>131</v>
      </c>
      <c r="AF137" s="142">
        <f>IF(AE137=CONTROLES!$C$50,CONTROLES!$D$50,CONTROLES!$D$51)</f>
        <v>15</v>
      </c>
      <c r="AG137" s="212" t="s">
        <v>132</v>
      </c>
      <c r="AH137" s="142">
        <f>IF(AG137=CONTROLES!$C$52,CONTROLES!$D$52,CONTROLES!$D$53)</f>
        <v>15</v>
      </c>
      <c r="AI137" s="212" t="s">
        <v>133</v>
      </c>
      <c r="AJ137" s="142">
        <f>IF('Riesgos gestión'!AI137=CONTROLES!$C$54,CONTROLES!$D$54,CONTROLES!$D$55)</f>
        <v>15</v>
      </c>
      <c r="AK137" s="212" t="s">
        <v>134</v>
      </c>
      <c r="AL137" s="142" t="str" cm="1">
        <f t="array" ref="AL137">_xlfn.IFS(AK137=CONTROLES!$C$56,"15",'Riesgos gestión'!AK137=CONTROLES!$C$57,"10",AK137=CONTROLES!$C$58,"0")</f>
        <v>15</v>
      </c>
      <c r="AM137" s="212" t="s">
        <v>135</v>
      </c>
      <c r="AN137" s="142">
        <f>IF(AM137=CONTROLES!$C$59,CONTROLES!$D$59,CONTROLES!$D$60)</f>
        <v>15</v>
      </c>
      <c r="AO137" s="212" t="s">
        <v>136</v>
      </c>
      <c r="AP137" s="142">
        <f>IF(AO137=CONTROLES!$C$61,CONTROLES!$D$61,CONTROLES!$D$62)</f>
        <v>15</v>
      </c>
      <c r="AQ137" s="212" t="s">
        <v>137</v>
      </c>
      <c r="AR137" s="142" t="str" cm="1">
        <f t="array" ref="AR137">_xlfn.IFS(AQ137=CONTROLES!$C$63,"10",'Riesgos gestión'!AQ137=CONTROLES!$C$64,"5",AQ137=CONTROLES!$C$65,"0")</f>
        <v>10</v>
      </c>
      <c r="AS137" s="218">
        <f t="shared" si="9"/>
        <v>100</v>
      </c>
      <c r="AT137" s="219" t="str">
        <f t="shared" si="7"/>
        <v>Fuerte</v>
      </c>
      <c r="AU137" s="315" t="e">
        <f>+#REF!</f>
        <v>#REF!</v>
      </c>
      <c r="AV137" s="315" t="s">
        <v>172</v>
      </c>
      <c r="AW137" s="315" t="s">
        <v>189</v>
      </c>
      <c r="AX137" s="315">
        <v>0.2</v>
      </c>
      <c r="AY137" s="316" t="str">
        <f>CONCATENATE(AW137,AV137)</f>
        <v>ModeradoMedia</v>
      </c>
      <c r="AZ137" s="317" t="str">
        <f>VLOOKUP(AY143,[4]FORMULAS!$K$17:$L$42,2,0)</f>
        <v>Moderado</v>
      </c>
      <c r="BA137" s="316" t="s">
        <v>138</v>
      </c>
      <c r="BB137" s="188" t="s">
        <v>297</v>
      </c>
      <c r="BC137" s="188" t="s">
        <v>298</v>
      </c>
      <c r="BD137" s="189" t="s">
        <v>152</v>
      </c>
      <c r="BE137" s="190">
        <v>45383</v>
      </c>
      <c r="BF137" s="190">
        <v>45657</v>
      </c>
      <c r="BG137" s="156" t="s">
        <v>299</v>
      </c>
      <c r="BH137" s="156" t="s">
        <v>300</v>
      </c>
      <c r="BI137" s="156" t="s">
        <v>539</v>
      </c>
      <c r="BJ137" s="157"/>
      <c r="BK137" s="157"/>
      <c r="BL137" s="157"/>
      <c r="BM137" s="157"/>
      <c r="BN137" s="157"/>
      <c r="BO137" s="157"/>
      <c r="BP137" s="157"/>
      <c r="BQ137" s="157"/>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402">
        <v>45667</v>
      </c>
      <c r="DN137" s="390" t="s">
        <v>757</v>
      </c>
      <c r="DO137" s="390" t="s">
        <v>758</v>
      </c>
      <c r="DP137" s="390" t="s">
        <v>758</v>
      </c>
      <c r="DQ137" s="390" t="s">
        <v>758</v>
      </c>
      <c r="DR137" s="390" t="s">
        <v>758</v>
      </c>
      <c r="DS137" s="390" t="s">
        <v>758</v>
      </c>
      <c r="DT137" s="390" t="s">
        <v>758</v>
      </c>
      <c r="DU137" s="158"/>
      <c r="DV137" s="158"/>
      <c r="DW137" s="158"/>
      <c r="DX137" s="158"/>
      <c r="DY137" s="158"/>
      <c r="DZ137" s="158"/>
    </row>
    <row r="138" spans="1:130" ht="17.25" hidden="1" customHeight="1" x14ac:dyDescent="0.25">
      <c r="A138" s="326"/>
      <c r="B138" s="306"/>
      <c r="C138" s="306"/>
      <c r="D138" s="306"/>
      <c r="E138" s="306"/>
      <c r="F138" s="306"/>
      <c r="G138" s="306"/>
      <c r="H138" s="303"/>
      <c r="I138" s="306"/>
      <c r="J138" s="306"/>
      <c r="K138" s="306"/>
      <c r="L138" s="306"/>
      <c r="M138" s="306"/>
      <c r="N138" s="306"/>
      <c r="O138" s="306"/>
      <c r="P138" s="306"/>
      <c r="Q138" s="160"/>
      <c r="R138" s="181"/>
      <c r="S138" s="141" t="s">
        <v>145</v>
      </c>
      <c r="T138" s="213" t="s">
        <v>145</v>
      </c>
      <c r="U138" s="151">
        <f>+IF(T138='Tabla Valoración controles'!$D$4,'Tabla Valoración controles'!$F$4,IF(T138='Tabla Valoración controles'!$D$5,'Tabla Valoración controles'!$F$5,IF(T138=FORMULAS!$A$10,0,'Tabla Valoración controles'!$F$6)))</f>
        <v>0</v>
      </c>
      <c r="V138" s="215" t="s">
        <v>127</v>
      </c>
      <c r="W138" s="151">
        <f>+IF(V138='Tabla Valoración controles'!$D$7,'Tabla Valoración controles'!$F$7,IF(V138=FORMULAS!$A$10,0,'Tabla Valoración controles'!$F$8))</f>
        <v>0.15</v>
      </c>
      <c r="X138" s="213"/>
      <c r="Y138" s="151">
        <f>+IF(X138='Tabla Valoración controles'!$D$9,'Tabla Valoración controles'!$F$9,'Tabla Valoración controles'!$F$10)</f>
        <v>0</v>
      </c>
      <c r="Z138" s="215" t="s">
        <v>129</v>
      </c>
      <c r="AA138" s="151">
        <f>+IF(Z138='Tabla Valoración controles'!$D$11,'Tabla Valoración controles'!$F$11,'Tabla Valoración controles'!$F$12)</f>
        <v>0</v>
      </c>
      <c r="AB138" s="215" t="s">
        <v>130</v>
      </c>
      <c r="AC138" s="151">
        <f>+IF(AB138='Tabla Valoración controles'!$D$13,'Tabla Valoración controles'!$F$13,'Tabla Valoración controles'!$F$14)</f>
        <v>0</v>
      </c>
      <c r="AD138" s="151">
        <f t="shared" si="6"/>
        <v>0.15</v>
      </c>
      <c r="AE138" s="215" t="s">
        <v>131</v>
      </c>
      <c r="AF138" s="142">
        <f>IF(AE138=CONTROLES!$C$50,CONTROLES!$D$50,CONTROLES!$D$51)</f>
        <v>15</v>
      </c>
      <c r="AG138" s="212" t="s">
        <v>132</v>
      </c>
      <c r="AH138" s="142">
        <f>IF(AG138=CONTROLES!$C$52,CONTROLES!$D$52,CONTROLES!$D$53)</f>
        <v>15</v>
      </c>
      <c r="AI138" s="212" t="s">
        <v>133</v>
      </c>
      <c r="AJ138" s="142">
        <f>IF('Riesgos gestión'!AI138=CONTROLES!$C$54,CONTROLES!$D$54,CONTROLES!$D$55)</f>
        <v>15</v>
      </c>
      <c r="AK138" s="214"/>
      <c r="AL138" s="142" t="e" cm="1">
        <f t="array" ref="AL138">_xlfn.IFS(AK138=CONTROLES!$C$56,"15",'Riesgos gestión'!AK138=CONTROLES!$C$57,"10",AK138=CONTROLES!$C$58,"0")</f>
        <v>#N/A</v>
      </c>
      <c r="AM138" s="212" t="s">
        <v>135</v>
      </c>
      <c r="AN138" s="142">
        <f>IF(AM138=CONTROLES!$C$59,CONTROLES!$D$59,CONTROLES!$D$60)</f>
        <v>15</v>
      </c>
      <c r="AO138" s="212" t="s">
        <v>136</v>
      </c>
      <c r="AP138" s="142">
        <f>IF(AO138=CONTROLES!$C$61,CONTROLES!$D$61,CONTROLES!$D$62)</f>
        <v>15</v>
      </c>
      <c r="AQ138" s="212" t="s">
        <v>137</v>
      </c>
      <c r="AR138" s="142" t="str" cm="1">
        <f t="array" ref="AR138">_xlfn.IFS(AQ138=CONTROLES!$C$63,"10",'Riesgos gestión'!AQ138=CONTROLES!$C$64,"5",AQ138=CONTROLES!$C$65,"0")</f>
        <v>10</v>
      </c>
      <c r="AS138" s="218" t="e">
        <f t="shared" si="9"/>
        <v>#N/A</v>
      </c>
      <c r="AT138" s="219" t="str">
        <f t="shared" si="7"/>
        <v/>
      </c>
      <c r="AU138" s="306"/>
      <c r="AV138" s="306"/>
      <c r="AW138" s="306"/>
      <c r="AX138" s="306"/>
      <c r="AY138" s="306"/>
      <c r="AZ138" s="306"/>
      <c r="BA138" s="306"/>
      <c r="BB138" s="188"/>
      <c r="BC138" s="188"/>
      <c r="BD138" s="189"/>
      <c r="BE138" s="190"/>
      <c r="BF138" s="190"/>
      <c r="BG138" s="156"/>
      <c r="BH138" s="156"/>
      <c r="BI138" s="156"/>
      <c r="BJ138" s="157"/>
      <c r="BK138" s="157"/>
      <c r="BL138" s="157"/>
      <c r="BM138" s="157"/>
      <c r="BN138" s="157"/>
      <c r="BO138" s="157"/>
      <c r="BP138" s="157"/>
      <c r="BQ138" s="157"/>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row>
    <row r="139" spans="1:130" ht="17.25" hidden="1" customHeight="1" x14ac:dyDescent="0.25">
      <c r="A139" s="326"/>
      <c r="B139" s="306"/>
      <c r="C139" s="306"/>
      <c r="D139" s="306"/>
      <c r="E139" s="306"/>
      <c r="F139" s="306"/>
      <c r="G139" s="306"/>
      <c r="H139" s="303"/>
      <c r="I139" s="306"/>
      <c r="J139" s="306"/>
      <c r="K139" s="306"/>
      <c r="L139" s="306"/>
      <c r="M139" s="306"/>
      <c r="N139" s="306"/>
      <c r="O139" s="306"/>
      <c r="P139" s="306"/>
      <c r="Q139" s="160"/>
      <c r="R139" s="181"/>
      <c r="S139" s="141" t="s">
        <v>145</v>
      </c>
      <c r="T139" s="213" t="s">
        <v>145</v>
      </c>
      <c r="U139" s="151">
        <f>+IF(T139='Tabla Valoración controles'!$D$4,'Tabla Valoración controles'!$F$4,IF(T139='Tabla Valoración controles'!$D$5,'Tabla Valoración controles'!$F$5,IF(T139=FORMULAS!$A$10,0,'Tabla Valoración controles'!$F$6)))</f>
        <v>0</v>
      </c>
      <c r="V139" s="215" t="s">
        <v>127</v>
      </c>
      <c r="W139" s="151">
        <f>+IF(V139='Tabla Valoración controles'!$D$7,'Tabla Valoración controles'!$F$7,IF(V139=FORMULAS!$A$10,0,'Tabla Valoración controles'!$F$8))</f>
        <v>0.15</v>
      </c>
      <c r="X139" s="213"/>
      <c r="Y139" s="151">
        <f>+IF(X139='Tabla Valoración controles'!$D$9,'Tabla Valoración controles'!$F$9,'Tabla Valoración controles'!$F$10)</f>
        <v>0</v>
      </c>
      <c r="Z139" s="215" t="s">
        <v>129</v>
      </c>
      <c r="AA139" s="151">
        <f>+IF(Z139='Tabla Valoración controles'!$D$11,'Tabla Valoración controles'!$F$11,'Tabla Valoración controles'!$F$12)</f>
        <v>0</v>
      </c>
      <c r="AB139" s="215" t="s">
        <v>130</v>
      </c>
      <c r="AC139" s="151">
        <f>+IF(AB139='Tabla Valoración controles'!$D$13,'Tabla Valoración controles'!$F$13,'Tabla Valoración controles'!$F$14)</f>
        <v>0</v>
      </c>
      <c r="AD139" s="151">
        <f t="shared" ref="AD139:AD185" si="10">U139+W139+Y139</f>
        <v>0.15</v>
      </c>
      <c r="AE139" s="215" t="s">
        <v>131</v>
      </c>
      <c r="AF139" s="142">
        <f>IF(AE139=CONTROLES!$C$50,CONTROLES!$D$50,CONTROLES!$D$51)</f>
        <v>15</v>
      </c>
      <c r="AG139" s="212" t="s">
        <v>132</v>
      </c>
      <c r="AH139" s="142">
        <f>IF(AG139=CONTROLES!$C$52,CONTROLES!$D$52,CONTROLES!$D$53)</f>
        <v>15</v>
      </c>
      <c r="AI139" s="212" t="s">
        <v>133</v>
      </c>
      <c r="AJ139" s="142">
        <f>IF('Riesgos gestión'!AI139=CONTROLES!$C$54,CONTROLES!$D$54,CONTROLES!$D$55)</f>
        <v>15</v>
      </c>
      <c r="AK139" s="214"/>
      <c r="AL139" s="142" t="e" cm="1">
        <f t="array" ref="AL139">_xlfn.IFS(AK139=CONTROLES!$C$56,"15",'Riesgos gestión'!AK139=CONTROLES!$C$57,"10",AK139=CONTROLES!$C$58,"0")</f>
        <v>#N/A</v>
      </c>
      <c r="AM139" s="212" t="s">
        <v>135</v>
      </c>
      <c r="AN139" s="142">
        <f>IF(AM139=CONTROLES!$C$59,CONTROLES!$D$59,CONTROLES!$D$60)</f>
        <v>15</v>
      </c>
      <c r="AO139" s="212" t="s">
        <v>136</v>
      </c>
      <c r="AP139" s="142">
        <f>IF(AO139=CONTROLES!$C$61,CONTROLES!$D$61,CONTROLES!$D$62)</f>
        <v>15</v>
      </c>
      <c r="AQ139" s="212" t="s">
        <v>137</v>
      </c>
      <c r="AR139" s="142" t="str" cm="1">
        <f t="array" ref="AR139">_xlfn.IFS(AQ139=CONTROLES!$C$63,"10",'Riesgos gestión'!AQ139=CONTROLES!$C$64,"5",AQ139=CONTROLES!$C$65,"0")</f>
        <v>10</v>
      </c>
      <c r="AS139" s="218" t="e">
        <f t="shared" si="9"/>
        <v>#N/A</v>
      </c>
      <c r="AT139" s="219" t="str">
        <f t="shared" ref="AT139:AT185" si="11">IF(ISERROR(AS139)=TRUE,"",IF(AND(AS139&lt;=85),"Débil",IF(AND(AS139&gt;=85.01,AS139&lt;=95),"Moderado",IF(AND(AS139&gt;=95.1,AS139&lt;=100),"Fuerte",""))))</f>
        <v/>
      </c>
      <c r="AU139" s="306"/>
      <c r="AV139" s="306"/>
      <c r="AW139" s="306"/>
      <c r="AX139" s="306"/>
      <c r="AY139" s="306"/>
      <c r="AZ139" s="306"/>
      <c r="BA139" s="306"/>
      <c r="BB139" s="188"/>
      <c r="BC139" s="188"/>
      <c r="BD139" s="189"/>
      <c r="BE139" s="190"/>
      <c r="BF139" s="190"/>
      <c r="BG139" s="156"/>
      <c r="BH139" s="156"/>
      <c r="BI139" s="156"/>
      <c r="BJ139" s="157"/>
      <c r="BK139" s="157"/>
      <c r="BL139" s="157"/>
      <c r="BM139" s="157"/>
      <c r="BN139" s="157"/>
      <c r="BO139" s="157"/>
      <c r="BP139" s="157"/>
      <c r="BQ139" s="157"/>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row>
    <row r="140" spans="1:130" ht="17.25" hidden="1" customHeight="1" x14ac:dyDescent="0.25">
      <c r="A140" s="326"/>
      <c r="B140" s="306"/>
      <c r="C140" s="306"/>
      <c r="D140" s="306"/>
      <c r="E140" s="306"/>
      <c r="F140" s="306"/>
      <c r="G140" s="306"/>
      <c r="H140" s="303"/>
      <c r="I140" s="306"/>
      <c r="J140" s="306"/>
      <c r="K140" s="306"/>
      <c r="L140" s="306"/>
      <c r="M140" s="306"/>
      <c r="N140" s="306"/>
      <c r="O140" s="306"/>
      <c r="P140" s="306"/>
      <c r="Q140" s="160"/>
      <c r="R140" s="181"/>
      <c r="S140" s="141" t="s">
        <v>145</v>
      </c>
      <c r="T140" s="213" t="s">
        <v>145</v>
      </c>
      <c r="U140" s="151">
        <f>+IF(T140='Tabla Valoración controles'!$D$4,'Tabla Valoración controles'!$F$4,IF(T140='Tabla Valoración controles'!$D$5,'Tabla Valoración controles'!$F$5,IF(T140=FORMULAS!$A$10,0,'Tabla Valoración controles'!$F$6)))</f>
        <v>0</v>
      </c>
      <c r="V140" s="215" t="s">
        <v>127</v>
      </c>
      <c r="W140" s="151">
        <f>+IF(V140='Tabla Valoración controles'!$D$7,'Tabla Valoración controles'!$F$7,IF(V140=FORMULAS!$A$10,0,'Tabla Valoración controles'!$F$8))</f>
        <v>0.15</v>
      </c>
      <c r="X140" s="213"/>
      <c r="Y140" s="151">
        <f>+IF(X140='Tabla Valoración controles'!$D$9,'Tabla Valoración controles'!$F$9,'Tabla Valoración controles'!$F$10)</f>
        <v>0</v>
      </c>
      <c r="Z140" s="215" t="s">
        <v>129</v>
      </c>
      <c r="AA140" s="151">
        <f>+IF(Z140='Tabla Valoración controles'!$D$11,'Tabla Valoración controles'!$F$11,'Tabla Valoración controles'!$F$12)</f>
        <v>0</v>
      </c>
      <c r="AB140" s="215" t="s">
        <v>130</v>
      </c>
      <c r="AC140" s="151">
        <f>+IF(AB140='Tabla Valoración controles'!$D$13,'Tabla Valoración controles'!$F$13,'Tabla Valoración controles'!$F$14)</f>
        <v>0</v>
      </c>
      <c r="AD140" s="151">
        <f t="shared" si="10"/>
        <v>0.15</v>
      </c>
      <c r="AE140" s="215" t="s">
        <v>131</v>
      </c>
      <c r="AF140" s="142">
        <f>IF(AE140=CONTROLES!$C$50,CONTROLES!$D$50,CONTROLES!$D$51)</f>
        <v>15</v>
      </c>
      <c r="AG140" s="212" t="s">
        <v>132</v>
      </c>
      <c r="AH140" s="142">
        <f>IF(AG140=CONTROLES!$C$52,CONTROLES!$D$52,CONTROLES!$D$53)</f>
        <v>15</v>
      </c>
      <c r="AI140" s="212" t="s">
        <v>133</v>
      </c>
      <c r="AJ140" s="142">
        <f>IF('Riesgos gestión'!AI140=CONTROLES!$C$54,CONTROLES!$D$54,CONTROLES!$D$55)</f>
        <v>15</v>
      </c>
      <c r="AK140" s="214"/>
      <c r="AL140" s="142" t="e" cm="1">
        <f t="array" ref="AL140">_xlfn.IFS(AK140=CONTROLES!$C$56,"15",'Riesgos gestión'!AK140=CONTROLES!$C$57,"10",AK140=CONTROLES!$C$58,"0")</f>
        <v>#N/A</v>
      </c>
      <c r="AM140" s="212" t="s">
        <v>135</v>
      </c>
      <c r="AN140" s="142">
        <f>IF(AM140=CONTROLES!$C$59,CONTROLES!$D$59,CONTROLES!$D$60)</f>
        <v>15</v>
      </c>
      <c r="AO140" s="212" t="s">
        <v>136</v>
      </c>
      <c r="AP140" s="142">
        <f>IF(AO140=CONTROLES!$C$61,CONTROLES!$D$61,CONTROLES!$D$62)</f>
        <v>15</v>
      </c>
      <c r="AQ140" s="212" t="s">
        <v>137</v>
      </c>
      <c r="AR140" s="142" t="str" cm="1">
        <f t="array" ref="AR140">_xlfn.IFS(AQ140=CONTROLES!$C$63,"10",'Riesgos gestión'!AQ140=CONTROLES!$C$64,"5",AQ140=CONTROLES!$C$65,"0")</f>
        <v>10</v>
      </c>
      <c r="AS140" s="218" t="e">
        <f t="shared" si="9"/>
        <v>#N/A</v>
      </c>
      <c r="AT140" s="219" t="str">
        <f t="shared" si="11"/>
        <v/>
      </c>
      <c r="AU140" s="306"/>
      <c r="AV140" s="306"/>
      <c r="AW140" s="306"/>
      <c r="AX140" s="306"/>
      <c r="AY140" s="306"/>
      <c r="AZ140" s="306"/>
      <c r="BA140" s="306"/>
      <c r="BB140" s="188"/>
      <c r="BC140" s="188"/>
      <c r="BD140" s="189"/>
      <c r="BE140" s="190"/>
      <c r="BF140" s="190"/>
      <c r="BG140" s="156"/>
      <c r="BH140" s="156"/>
      <c r="BI140" s="156"/>
      <c r="BJ140" s="157"/>
      <c r="BK140" s="157"/>
      <c r="BL140" s="157"/>
      <c r="BM140" s="157"/>
      <c r="BN140" s="157"/>
      <c r="BO140" s="157"/>
      <c r="BP140" s="157"/>
      <c r="BQ140" s="157"/>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row>
    <row r="141" spans="1:130" ht="17.25" hidden="1" customHeight="1" x14ac:dyDescent="0.25">
      <c r="A141" s="326"/>
      <c r="B141" s="306"/>
      <c r="C141" s="306"/>
      <c r="D141" s="306"/>
      <c r="E141" s="306"/>
      <c r="F141" s="306"/>
      <c r="G141" s="306"/>
      <c r="H141" s="303"/>
      <c r="I141" s="306"/>
      <c r="J141" s="306"/>
      <c r="K141" s="306"/>
      <c r="L141" s="306"/>
      <c r="M141" s="306"/>
      <c r="N141" s="306"/>
      <c r="O141" s="306"/>
      <c r="P141" s="306"/>
      <c r="Q141" s="160"/>
      <c r="R141" s="181"/>
      <c r="S141" s="141" t="s">
        <v>145</v>
      </c>
      <c r="T141" s="213" t="s">
        <v>145</v>
      </c>
      <c r="U141" s="151">
        <f>+IF(T141='Tabla Valoración controles'!$D$4,'Tabla Valoración controles'!$F$4,IF(T141='Tabla Valoración controles'!$D$5,'Tabla Valoración controles'!$F$5,IF(T141=FORMULAS!$A$10,0,'Tabla Valoración controles'!$F$6)))</f>
        <v>0</v>
      </c>
      <c r="V141" s="215" t="s">
        <v>127</v>
      </c>
      <c r="W141" s="151">
        <f>+IF(V141='Tabla Valoración controles'!$D$7,'Tabla Valoración controles'!$F$7,IF(V141=FORMULAS!$A$10,0,'Tabla Valoración controles'!$F$8))</f>
        <v>0.15</v>
      </c>
      <c r="X141" s="213"/>
      <c r="Y141" s="151">
        <f>+IF(X141='Tabla Valoración controles'!$D$9,'Tabla Valoración controles'!$F$9,'Tabla Valoración controles'!$F$10)</f>
        <v>0</v>
      </c>
      <c r="Z141" s="215" t="s">
        <v>129</v>
      </c>
      <c r="AA141" s="151">
        <f>+IF(Z141='Tabla Valoración controles'!$D$11,'Tabla Valoración controles'!$F$11,'Tabla Valoración controles'!$F$12)</f>
        <v>0</v>
      </c>
      <c r="AB141" s="215" t="s">
        <v>130</v>
      </c>
      <c r="AC141" s="151">
        <f>+IF(AB141='Tabla Valoración controles'!$D$13,'Tabla Valoración controles'!$F$13,'Tabla Valoración controles'!$F$14)</f>
        <v>0</v>
      </c>
      <c r="AD141" s="151">
        <f t="shared" si="10"/>
        <v>0.15</v>
      </c>
      <c r="AE141" s="215" t="s">
        <v>131</v>
      </c>
      <c r="AF141" s="142">
        <f>IF(AE141=CONTROLES!$C$50,CONTROLES!$D$50,CONTROLES!$D$51)</f>
        <v>15</v>
      </c>
      <c r="AG141" s="212" t="s">
        <v>132</v>
      </c>
      <c r="AH141" s="142">
        <f>IF(AG141=CONTROLES!$C$52,CONTROLES!$D$52,CONTROLES!$D$53)</f>
        <v>15</v>
      </c>
      <c r="AI141" s="212" t="s">
        <v>133</v>
      </c>
      <c r="AJ141" s="142">
        <f>IF('Riesgos gestión'!AI141=CONTROLES!$C$54,CONTROLES!$D$54,CONTROLES!$D$55)</f>
        <v>15</v>
      </c>
      <c r="AK141" s="214"/>
      <c r="AL141" s="142" t="e" cm="1">
        <f t="array" ref="AL141">_xlfn.IFS(AK141=CONTROLES!$C$56,"15",'Riesgos gestión'!AK141=CONTROLES!$C$57,"10",AK141=CONTROLES!$C$58,"0")</f>
        <v>#N/A</v>
      </c>
      <c r="AM141" s="212" t="s">
        <v>135</v>
      </c>
      <c r="AN141" s="142">
        <f>IF(AM141=CONTROLES!$C$59,CONTROLES!$D$59,CONTROLES!$D$60)</f>
        <v>15</v>
      </c>
      <c r="AO141" s="212" t="s">
        <v>136</v>
      </c>
      <c r="AP141" s="142">
        <f>IF(AO141=CONTROLES!$C$61,CONTROLES!$D$61,CONTROLES!$D$62)</f>
        <v>15</v>
      </c>
      <c r="AQ141" s="212" t="s">
        <v>137</v>
      </c>
      <c r="AR141" s="142" t="str" cm="1">
        <f t="array" ref="AR141">_xlfn.IFS(AQ141=CONTROLES!$C$63,"10",'Riesgos gestión'!AQ141=CONTROLES!$C$64,"5",AQ141=CONTROLES!$C$65,"0")</f>
        <v>10</v>
      </c>
      <c r="AS141" s="218" t="e">
        <f t="shared" si="9"/>
        <v>#N/A</v>
      </c>
      <c r="AT141" s="219" t="str">
        <f t="shared" si="11"/>
        <v/>
      </c>
      <c r="AU141" s="306"/>
      <c r="AV141" s="306"/>
      <c r="AW141" s="306"/>
      <c r="AX141" s="306"/>
      <c r="AY141" s="306"/>
      <c r="AZ141" s="306"/>
      <c r="BA141" s="306"/>
      <c r="BB141" s="188"/>
      <c r="BC141" s="188"/>
      <c r="BD141" s="189"/>
      <c r="BE141" s="190"/>
      <c r="BF141" s="190"/>
      <c r="BG141" s="156"/>
      <c r="BH141" s="156"/>
      <c r="BI141" s="156"/>
      <c r="BJ141" s="157"/>
      <c r="BK141" s="157"/>
      <c r="BL141" s="157"/>
      <c r="BM141" s="157"/>
      <c r="BN141" s="157"/>
      <c r="BO141" s="157"/>
      <c r="BP141" s="157"/>
      <c r="BQ141" s="157"/>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row>
    <row r="142" spans="1:130" ht="17.25" hidden="1" customHeight="1" x14ac:dyDescent="0.25">
      <c r="A142" s="326"/>
      <c r="B142" s="306"/>
      <c r="C142" s="306"/>
      <c r="D142" s="306"/>
      <c r="E142" s="306"/>
      <c r="F142" s="306"/>
      <c r="G142" s="306"/>
      <c r="H142" s="304"/>
      <c r="I142" s="306"/>
      <c r="J142" s="306"/>
      <c r="K142" s="306"/>
      <c r="L142" s="306"/>
      <c r="M142" s="306"/>
      <c r="N142" s="306"/>
      <c r="O142" s="306"/>
      <c r="P142" s="306"/>
      <c r="Q142" s="160"/>
      <c r="R142" s="181"/>
      <c r="S142" s="141" t="s">
        <v>145</v>
      </c>
      <c r="T142" s="213" t="s">
        <v>145</v>
      </c>
      <c r="U142" s="151">
        <f>+IF(T142='Tabla Valoración controles'!$D$4,'Tabla Valoración controles'!$F$4,IF(T142='Tabla Valoración controles'!$D$5,'Tabla Valoración controles'!$F$5,IF(T142=FORMULAS!$A$10,0,'Tabla Valoración controles'!$F$6)))</f>
        <v>0</v>
      </c>
      <c r="V142" s="215" t="s">
        <v>127</v>
      </c>
      <c r="W142" s="151">
        <f>+IF(V142='Tabla Valoración controles'!$D$7,'Tabla Valoración controles'!$F$7,IF(V142=FORMULAS!$A$10,0,'Tabla Valoración controles'!$F$8))</f>
        <v>0.15</v>
      </c>
      <c r="X142" s="213"/>
      <c r="Y142" s="151">
        <f>+IF(X142='Tabla Valoración controles'!$D$9,'Tabla Valoración controles'!$F$9,'Tabla Valoración controles'!$F$10)</f>
        <v>0</v>
      </c>
      <c r="Z142" s="215" t="s">
        <v>129</v>
      </c>
      <c r="AA142" s="151">
        <f>+IF(Z142='Tabla Valoración controles'!$D$11,'Tabla Valoración controles'!$F$11,'Tabla Valoración controles'!$F$12)</f>
        <v>0</v>
      </c>
      <c r="AB142" s="215" t="s">
        <v>130</v>
      </c>
      <c r="AC142" s="151">
        <f>+IF(AB142='Tabla Valoración controles'!$D$13,'Tabla Valoración controles'!$F$13,'Tabla Valoración controles'!$F$14)</f>
        <v>0</v>
      </c>
      <c r="AD142" s="151">
        <f t="shared" si="10"/>
        <v>0.15</v>
      </c>
      <c r="AE142" s="215" t="s">
        <v>131</v>
      </c>
      <c r="AF142" s="142">
        <f>IF(AE142=CONTROLES!$C$50,CONTROLES!$D$50,CONTROLES!$D$51)</f>
        <v>15</v>
      </c>
      <c r="AG142" s="212" t="s">
        <v>132</v>
      </c>
      <c r="AH142" s="142">
        <f>IF(AG142=CONTROLES!$C$52,CONTROLES!$D$52,CONTROLES!$D$53)</f>
        <v>15</v>
      </c>
      <c r="AI142" s="212" t="s">
        <v>133</v>
      </c>
      <c r="AJ142" s="142">
        <f>IF('Riesgos gestión'!AI142=CONTROLES!$C$54,CONTROLES!$D$54,CONTROLES!$D$55)</f>
        <v>15</v>
      </c>
      <c r="AK142" s="214"/>
      <c r="AL142" s="142" t="e" cm="1">
        <f t="array" ref="AL142">_xlfn.IFS(AK142=CONTROLES!$C$56,"15",'Riesgos gestión'!AK142=CONTROLES!$C$57,"10",AK142=CONTROLES!$C$58,"0")</f>
        <v>#N/A</v>
      </c>
      <c r="AM142" s="212" t="s">
        <v>135</v>
      </c>
      <c r="AN142" s="142">
        <f>IF(AM142=CONTROLES!$C$59,CONTROLES!$D$59,CONTROLES!$D$60)</f>
        <v>15</v>
      </c>
      <c r="AO142" s="212" t="s">
        <v>136</v>
      </c>
      <c r="AP142" s="142">
        <f>IF(AO142=CONTROLES!$C$61,CONTROLES!$D$61,CONTROLES!$D$62)</f>
        <v>15</v>
      </c>
      <c r="AQ142" s="212" t="s">
        <v>137</v>
      </c>
      <c r="AR142" s="142" t="str" cm="1">
        <f t="array" ref="AR142">_xlfn.IFS(AQ142=CONTROLES!$C$63,"10",'Riesgos gestión'!AQ142=CONTROLES!$C$64,"5",AQ142=CONTROLES!$C$65,"0")</f>
        <v>10</v>
      </c>
      <c r="AS142" s="218" t="e">
        <f t="shared" si="9"/>
        <v>#N/A</v>
      </c>
      <c r="AT142" s="219" t="str">
        <f t="shared" si="11"/>
        <v/>
      </c>
      <c r="AU142" s="306"/>
      <c r="AV142" s="306"/>
      <c r="AW142" s="306"/>
      <c r="AX142" s="306"/>
      <c r="AY142" s="306"/>
      <c r="AZ142" s="306"/>
      <c r="BA142" s="306"/>
      <c r="BB142" s="188"/>
      <c r="BC142" s="188"/>
      <c r="BD142" s="189"/>
      <c r="BE142" s="190"/>
      <c r="BF142" s="190"/>
      <c r="BG142" s="156"/>
      <c r="BH142" s="156"/>
      <c r="BI142" s="156"/>
      <c r="BJ142" s="157"/>
      <c r="BK142" s="157"/>
      <c r="BL142" s="157"/>
      <c r="BM142" s="157"/>
      <c r="BN142" s="157"/>
      <c r="BO142" s="157"/>
      <c r="BP142" s="157"/>
      <c r="BQ142" s="157"/>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388"/>
      <c r="DE142" s="388"/>
      <c r="DF142" s="388"/>
      <c r="DG142" s="388"/>
      <c r="DH142" s="388"/>
      <c r="DI142" s="388"/>
      <c r="DJ142" s="388"/>
      <c r="DK142" s="388"/>
      <c r="DL142" s="388"/>
      <c r="DM142" s="158"/>
      <c r="DN142" s="158"/>
      <c r="DO142" s="158"/>
      <c r="DP142" s="158"/>
      <c r="DQ142" s="158"/>
      <c r="DR142" s="158"/>
      <c r="DS142" s="158"/>
      <c r="DT142" s="158"/>
      <c r="DU142" s="158"/>
      <c r="DV142" s="158"/>
      <c r="DW142" s="158"/>
      <c r="DX142" s="158"/>
      <c r="DY142" s="158"/>
      <c r="DZ142" s="158"/>
    </row>
    <row r="143" spans="1:130" ht="67.5" customHeight="1" x14ac:dyDescent="0.25">
      <c r="A143" s="325">
        <v>24</v>
      </c>
      <c r="B143" s="310" t="s">
        <v>295</v>
      </c>
      <c r="C143" s="310" t="str">
        <f>VLOOKUP(B143,FORMULAS!$A$30:$C$52,2,0)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143" s="310" t="str">
        <f>VLOOKUP(B143,FORMULAS!$A$30:$C$52,3,0)</f>
        <v xml:space="preserve">Subdirector Administrativo </v>
      </c>
      <c r="E143" s="327" t="s">
        <v>178</v>
      </c>
      <c r="F143" s="327" t="s">
        <v>301</v>
      </c>
      <c r="G143" s="328" t="s">
        <v>659</v>
      </c>
      <c r="H143" s="302" t="s">
        <v>156</v>
      </c>
      <c r="I143" s="317">
        <v>220</v>
      </c>
      <c r="J143" s="313" t="str">
        <f>VLOOKUP(K143,'Tabla probabilidad'!$D$3:$E$8,2,0)</f>
        <v>Media</v>
      </c>
      <c r="K143" s="316">
        <v>0.6</v>
      </c>
      <c r="L143" s="242" t="s">
        <v>124</v>
      </c>
      <c r="M143" s="305" t="str">
        <f>VLOOKUP(L143,'Tabla Impacto'!$D$3:$F$8,3,0)</f>
        <v>Menor</v>
      </c>
      <c r="N143" s="305">
        <f>VLOOKUP(L143,'Tabla Impacto'!$D$3:$F$8,2,0)</f>
        <v>0.4</v>
      </c>
      <c r="O143" s="329" t="str">
        <f>CONCATENATE(M143,J143)</f>
        <v>MenorMedia</v>
      </c>
      <c r="P143" s="307" t="str">
        <f>VLOOKUP(O143,FORMULAS!$K$17:$L$42,2,0)</f>
        <v>Moderado</v>
      </c>
      <c r="Q143" s="160">
        <v>1</v>
      </c>
      <c r="R143" s="187" t="s">
        <v>302</v>
      </c>
      <c r="S143" s="141" t="s">
        <v>126</v>
      </c>
      <c r="T143" s="215" t="s">
        <v>126</v>
      </c>
      <c r="U143" s="151">
        <f>+IF(T143='Tabla Valoración controles'!$D$4,'Tabla Valoración controles'!$F$4,IF(T143='Tabla Valoración controles'!$D$5,'Tabla Valoración controles'!$F$5,IF(T143=FORMULAS!$A$10,0,'Tabla Valoración controles'!$F$6)))</f>
        <v>0.25</v>
      </c>
      <c r="V143" s="215" t="s">
        <v>127</v>
      </c>
      <c r="W143" s="151">
        <f>+IF(V143='Tabla Valoración controles'!$D$7,'Tabla Valoración controles'!$F$7,IF(V143=FORMULAS!$A$10,0,'Tabla Valoración controles'!$F$8))</f>
        <v>0.15</v>
      </c>
      <c r="X143" s="213" t="s">
        <v>128</v>
      </c>
      <c r="Y143" s="151">
        <f>+IF(X143='Tabla Valoración controles'!$D$9,'Tabla Valoración controles'!$F$9,'Tabla Valoración controles'!$F$10)</f>
        <v>0</v>
      </c>
      <c r="Z143" s="215" t="s">
        <v>129</v>
      </c>
      <c r="AA143" s="151">
        <f>+IF(Z143='Tabla Valoración controles'!$D$11,'Tabla Valoración controles'!$F$11,'Tabla Valoración controles'!$F$12)</f>
        <v>0</v>
      </c>
      <c r="AB143" s="215" t="s">
        <v>130</v>
      </c>
      <c r="AC143" s="151">
        <f>+IF(AB143='Tabla Valoración controles'!$D$13,'Tabla Valoración controles'!$F$13,'Tabla Valoración controles'!$F$14)</f>
        <v>0</v>
      </c>
      <c r="AD143" s="151">
        <f t="shared" si="10"/>
        <v>0.4</v>
      </c>
      <c r="AE143" s="215" t="s">
        <v>131</v>
      </c>
      <c r="AF143" s="142">
        <f>IF(AE143=CONTROLES!$C$50,CONTROLES!$D$50,CONTROLES!$D$51)</f>
        <v>15</v>
      </c>
      <c r="AG143" s="212" t="s">
        <v>132</v>
      </c>
      <c r="AH143" s="142">
        <f>IF(AG143=CONTROLES!$C$52,CONTROLES!$D$52,CONTROLES!$D$53)</f>
        <v>15</v>
      </c>
      <c r="AI143" s="212" t="s">
        <v>133</v>
      </c>
      <c r="AJ143" s="142">
        <f>IF('Riesgos gestión'!AI143=CONTROLES!$C$54,CONTROLES!$D$54,CONTROLES!$D$55)</f>
        <v>15</v>
      </c>
      <c r="AK143" s="212" t="s">
        <v>134</v>
      </c>
      <c r="AL143" s="142" t="str" cm="1">
        <f t="array" ref="AL143">_xlfn.IFS(AK143=CONTROLES!$C$56,"15",'Riesgos gestión'!AK143=CONTROLES!$C$57,"10",AK143=CONTROLES!$C$58,"0")</f>
        <v>15</v>
      </c>
      <c r="AM143" s="212" t="s">
        <v>135</v>
      </c>
      <c r="AN143" s="142">
        <f>IF(AM143=CONTROLES!$C$59,CONTROLES!$D$59,CONTROLES!$D$60)</f>
        <v>15</v>
      </c>
      <c r="AO143" s="212" t="s">
        <v>136</v>
      </c>
      <c r="AP143" s="142">
        <f>IF(AO143=CONTROLES!$C$61,CONTROLES!$D$61,CONTROLES!$D$62)</f>
        <v>15</v>
      </c>
      <c r="AQ143" s="212" t="s">
        <v>137</v>
      </c>
      <c r="AR143" s="142" t="str" cm="1">
        <f t="array" ref="AR143">_xlfn.IFS(AQ143=CONTROLES!$C$63,"10",'Riesgos gestión'!AQ143=CONTROLES!$C$64,"5",AQ143=CONTROLES!$C$65,"0")</f>
        <v>10</v>
      </c>
      <c r="AS143" s="218">
        <f t="shared" si="9"/>
        <v>100</v>
      </c>
      <c r="AT143" s="219" t="str">
        <f t="shared" si="11"/>
        <v>Fuerte</v>
      </c>
      <c r="AU143" s="315" t="e">
        <f>+#REF!</f>
        <v>#REF!</v>
      </c>
      <c r="AV143" s="315" t="s">
        <v>172</v>
      </c>
      <c r="AW143" s="315" t="s">
        <v>189</v>
      </c>
      <c r="AX143" s="315">
        <v>0.2</v>
      </c>
      <c r="AY143" s="316" t="str">
        <f>CONCATENATE(AW143,AV143)</f>
        <v>ModeradoMedia</v>
      </c>
      <c r="AZ143" s="317" t="str">
        <f>VLOOKUP(AY149,[4]FORMULAS!$K$17:$L$42,2,0)</f>
        <v>Bajo</v>
      </c>
      <c r="BA143" s="316" t="s">
        <v>138</v>
      </c>
      <c r="BB143" s="188" t="s">
        <v>303</v>
      </c>
      <c r="BC143" s="188" t="s">
        <v>287</v>
      </c>
      <c r="BD143" s="189" t="s">
        <v>152</v>
      </c>
      <c r="BE143" s="190">
        <v>45383</v>
      </c>
      <c r="BF143" s="190">
        <v>45657</v>
      </c>
      <c r="BG143" s="156" t="s">
        <v>304</v>
      </c>
      <c r="BH143" s="156" t="s">
        <v>305</v>
      </c>
      <c r="BI143" s="156" t="s">
        <v>539</v>
      </c>
      <c r="BJ143" s="157"/>
      <c r="BK143" s="157"/>
      <c r="BL143" s="157"/>
      <c r="BM143" s="157"/>
      <c r="BN143" s="157"/>
      <c r="BO143" s="157"/>
      <c r="BP143" s="157"/>
      <c r="BQ143" s="157"/>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386"/>
      <c r="DD143" s="220" t="s">
        <v>697</v>
      </c>
      <c r="DE143" s="400" t="s">
        <v>740</v>
      </c>
      <c r="DF143" s="220" t="s">
        <v>226</v>
      </c>
      <c r="DG143" s="220" t="s">
        <v>741</v>
      </c>
      <c r="DH143" s="220" t="s">
        <v>226</v>
      </c>
      <c r="DI143" s="220" t="s">
        <v>226</v>
      </c>
      <c r="DJ143" s="220" t="s">
        <v>697</v>
      </c>
      <c r="DK143" s="220" t="s">
        <v>226</v>
      </c>
      <c r="DL143" s="220" t="s">
        <v>226</v>
      </c>
      <c r="DM143" s="402">
        <v>45667</v>
      </c>
      <c r="DN143" s="403" t="s">
        <v>759</v>
      </c>
      <c r="DO143" s="390" t="s">
        <v>760</v>
      </c>
      <c r="DP143" s="403" t="s">
        <v>761</v>
      </c>
      <c r="DQ143" s="390" t="s">
        <v>762</v>
      </c>
      <c r="DR143" s="403" t="s">
        <v>538</v>
      </c>
      <c r="DS143" s="403" t="s">
        <v>761</v>
      </c>
      <c r="DT143" s="403" t="s">
        <v>757</v>
      </c>
      <c r="DU143" s="158"/>
      <c r="DV143" s="158"/>
      <c r="DW143" s="158"/>
      <c r="DX143" s="158"/>
      <c r="DY143" s="158"/>
      <c r="DZ143" s="158"/>
    </row>
    <row r="144" spans="1:130" ht="17.25" hidden="1" customHeight="1" x14ac:dyDescent="0.25">
      <c r="A144" s="326"/>
      <c r="B144" s="306"/>
      <c r="C144" s="306"/>
      <c r="D144" s="306"/>
      <c r="E144" s="306"/>
      <c r="F144" s="306"/>
      <c r="G144" s="306"/>
      <c r="H144" s="303"/>
      <c r="I144" s="306"/>
      <c r="J144" s="306"/>
      <c r="K144" s="306"/>
      <c r="L144" s="243"/>
      <c r="M144" s="306"/>
      <c r="N144" s="306"/>
      <c r="O144" s="306"/>
      <c r="P144" s="306"/>
      <c r="Q144" s="160"/>
      <c r="R144" s="181"/>
      <c r="S144" s="141" t="s">
        <v>145</v>
      </c>
      <c r="T144" s="213" t="s">
        <v>145</v>
      </c>
      <c r="U144" s="151">
        <f>+IF(T144='Tabla Valoración controles'!$D$4,'Tabla Valoración controles'!$F$4,IF(T144='Tabla Valoración controles'!$D$5,'Tabla Valoración controles'!$F$5,IF(T144=FORMULAS!$A$10,0,'Tabla Valoración controles'!$F$6)))</f>
        <v>0</v>
      </c>
      <c r="V144" s="215" t="s">
        <v>127</v>
      </c>
      <c r="W144" s="151">
        <f>+IF(V144='Tabla Valoración controles'!$D$7,'Tabla Valoración controles'!$F$7,IF(V144=FORMULAS!$A$10,0,'Tabla Valoración controles'!$F$8))</f>
        <v>0.15</v>
      </c>
      <c r="X144" s="213"/>
      <c r="Y144" s="151">
        <f>+IF(X144='Tabla Valoración controles'!$D$9,'Tabla Valoración controles'!$F$9,'Tabla Valoración controles'!$F$10)</f>
        <v>0</v>
      </c>
      <c r="Z144" s="215" t="s">
        <v>129</v>
      </c>
      <c r="AA144" s="151">
        <f>+IF(Z144='Tabla Valoración controles'!$D$11,'Tabla Valoración controles'!$F$11,'Tabla Valoración controles'!$F$12)</f>
        <v>0</v>
      </c>
      <c r="AB144" s="215" t="s">
        <v>130</v>
      </c>
      <c r="AC144" s="151">
        <f>+IF(AB144='Tabla Valoración controles'!$D$13,'Tabla Valoración controles'!$F$13,'Tabla Valoración controles'!$F$14)</f>
        <v>0</v>
      </c>
      <c r="AD144" s="151">
        <f t="shared" si="10"/>
        <v>0.15</v>
      </c>
      <c r="AE144" s="215" t="s">
        <v>131</v>
      </c>
      <c r="AF144" s="142">
        <f>IF(AE144=CONTROLES!$C$50,CONTROLES!$D$50,CONTROLES!$D$51)</f>
        <v>15</v>
      </c>
      <c r="AG144" s="212" t="s">
        <v>132</v>
      </c>
      <c r="AH144" s="142">
        <f>IF(AG144=CONTROLES!$C$52,CONTROLES!$D$52,CONTROLES!$D$53)</f>
        <v>15</v>
      </c>
      <c r="AI144" s="212" t="s">
        <v>133</v>
      </c>
      <c r="AJ144" s="142">
        <f>IF('Riesgos gestión'!AI144=CONTROLES!$C$54,CONTROLES!$D$54,CONTROLES!$D$55)</f>
        <v>15</v>
      </c>
      <c r="AK144" s="214"/>
      <c r="AL144" s="142" t="e" cm="1">
        <f t="array" ref="AL144">_xlfn.IFS(AK144=CONTROLES!$C$56,"15",'Riesgos gestión'!AK144=CONTROLES!$C$57,"10",AK144=CONTROLES!$C$58,"0")</f>
        <v>#N/A</v>
      </c>
      <c r="AM144" s="212" t="s">
        <v>135</v>
      </c>
      <c r="AN144" s="142">
        <f>IF(AM144=CONTROLES!$C$59,CONTROLES!$D$59,CONTROLES!$D$60)</f>
        <v>15</v>
      </c>
      <c r="AO144" s="212" t="s">
        <v>136</v>
      </c>
      <c r="AP144" s="142">
        <f>IF(AO144=CONTROLES!$C$61,CONTROLES!$D$61,CONTROLES!$D$62)</f>
        <v>15</v>
      </c>
      <c r="AQ144" s="212" t="s">
        <v>137</v>
      </c>
      <c r="AR144" s="142" t="str" cm="1">
        <f t="array" ref="AR144">_xlfn.IFS(AQ144=CONTROLES!$C$63,"10",'Riesgos gestión'!AQ144=CONTROLES!$C$64,"5",AQ144=CONTROLES!$C$65,"0")</f>
        <v>10</v>
      </c>
      <c r="AS144" s="218" t="e">
        <f t="shared" si="9"/>
        <v>#N/A</v>
      </c>
      <c r="AT144" s="219" t="str">
        <f t="shared" si="11"/>
        <v/>
      </c>
      <c r="AU144" s="306"/>
      <c r="AV144" s="306"/>
      <c r="AW144" s="306"/>
      <c r="AX144" s="306"/>
      <c r="AY144" s="306"/>
      <c r="AZ144" s="306"/>
      <c r="BA144" s="306"/>
      <c r="BB144" s="188"/>
      <c r="BC144" s="188"/>
      <c r="BD144" s="189"/>
      <c r="BE144" s="190"/>
      <c r="BF144" s="190"/>
      <c r="BG144" s="156"/>
      <c r="BH144" s="156"/>
      <c r="BI144" s="156"/>
      <c r="BJ144" s="157"/>
      <c r="BK144" s="157"/>
      <c r="BL144" s="157"/>
      <c r="BM144" s="157"/>
      <c r="BN144" s="157"/>
      <c r="BO144" s="157"/>
      <c r="BP144" s="157"/>
      <c r="BQ144" s="157"/>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386"/>
      <c r="DD144" s="392"/>
      <c r="DE144" s="392"/>
      <c r="DF144" s="392"/>
      <c r="DG144" s="392"/>
      <c r="DH144" s="392"/>
      <c r="DI144" s="392"/>
      <c r="DJ144" s="392"/>
      <c r="DK144" s="392"/>
      <c r="DL144" s="392"/>
      <c r="DM144" s="387"/>
      <c r="DN144" s="158"/>
      <c r="DO144" s="158"/>
      <c r="DP144" s="158"/>
      <c r="DQ144" s="158"/>
      <c r="DR144" s="158"/>
      <c r="DS144" s="158"/>
      <c r="DT144" s="158"/>
      <c r="DU144" s="158"/>
      <c r="DV144" s="158"/>
      <c r="DW144" s="158"/>
      <c r="DX144" s="158"/>
      <c r="DY144" s="158"/>
      <c r="DZ144" s="158"/>
    </row>
    <row r="145" spans="1:130" ht="17.25" hidden="1" customHeight="1" x14ac:dyDescent="0.25">
      <c r="A145" s="326"/>
      <c r="B145" s="306"/>
      <c r="C145" s="306"/>
      <c r="D145" s="306"/>
      <c r="E145" s="306"/>
      <c r="F145" s="306"/>
      <c r="G145" s="306"/>
      <c r="H145" s="303"/>
      <c r="I145" s="306"/>
      <c r="J145" s="306"/>
      <c r="K145" s="306"/>
      <c r="L145" s="243"/>
      <c r="M145" s="306"/>
      <c r="N145" s="306"/>
      <c r="O145" s="306"/>
      <c r="P145" s="306"/>
      <c r="Q145" s="160"/>
      <c r="R145" s="181"/>
      <c r="S145" s="141" t="s">
        <v>145</v>
      </c>
      <c r="T145" s="213" t="s">
        <v>145</v>
      </c>
      <c r="U145" s="151">
        <f>+IF(T145='Tabla Valoración controles'!$D$4,'Tabla Valoración controles'!$F$4,IF(T145='Tabla Valoración controles'!$D$5,'Tabla Valoración controles'!$F$5,IF(T145=FORMULAS!$A$10,0,'Tabla Valoración controles'!$F$6)))</f>
        <v>0</v>
      </c>
      <c r="V145" s="215" t="s">
        <v>127</v>
      </c>
      <c r="W145" s="151">
        <f>+IF(V145='Tabla Valoración controles'!$D$7,'Tabla Valoración controles'!$F$7,IF(V145=FORMULAS!$A$10,0,'Tabla Valoración controles'!$F$8))</f>
        <v>0.15</v>
      </c>
      <c r="X145" s="213"/>
      <c r="Y145" s="151">
        <f>+IF(X145='Tabla Valoración controles'!$D$9,'Tabla Valoración controles'!$F$9,'Tabla Valoración controles'!$F$10)</f>
        <v>0</v>
      </c>
      <c r="Z145" s="215" t="s">
        <v>129</v>
      </c>
      <c r="AA145" s="151">
        <f>+IF(Z145='Tabla Valoración controles'!$D$11,'Tabla Valoración controles'!$F$11,'Tabla Valoración controles'!$F$12)</f>
        <v>0</v>
      </c>
      <c r="AB145" s="215" t="s">
        <v>130</v>
      </c>
      <c r="AC145" s="151">
        <f>+IF(AB145='Tabla Valoración controles'!$D$13,'Tabla Valoración controles'!$F$13,'Tabla Valoración controles'!$F$14)</f>
        <v>0</v>
      </c>
      <c r="AD145" s="151">
        <f t="shared" si="10"/>
        <v>0.15</v>
      </c>
      <c r="AE145" s="215" t="s">
        <v>131</v>
      </c>
      <c r="AF145" s="142">
        <f>IF(AE145=CONTROLES!$C$50,CONTROLES!$D$50,CONTROLES!$D$51)</f>
        <v>15</v>
      </c>
      <c r="AG145" s="212" t="s">
        <v>132</v>
      </c>
      <c r="AH145" s="142">
        <f>IF(AG145=CONTROLES!$C$52,CONTROLES!$D$52,CONTROLES!$D$53)</f>
        <v>15</v>
      </c>
      <c r="AI145" s="212" t="s">
        <v>133</v>
      </c>
      <c r="AJ145" s="142">
        <f>IF('Riesgos gestión'!AI145=CONTROLES!$C$54,CONTROLES!$D$54,CONTROLES!$D$55)</f>
        <v>15</v>
      </c>
      <c r="AK145" s="214"/>
      <c r="AL145" s="142" t="e" cm="1">
        <f t="array" ref="AL145">_xlfn.IFS(AK145=CONTROLES!$C$56,"15",'Riesgos gestión'!AK145=CONTROLES!$C$57,"10",AK145=CONTROLES!$C$58,"0")</f>
        <v>#N/A</v>
      </c>
      <c r="AM145" s="212" t="s">
        <v>135</v>
      </c>
      <c r="AN145" s="142">
        <f>IF(AM145=CONTROLES!$C$59,CONTROLES!$D$59,CONTROLES!$D$60)</f>
        <v>15</v>
      </c>
      <c r="AO145" s="212" t="s">
        <v>136</v>
      </c>
      <c r="AP145" s="142">
        <f>IF(AO145=CONTROLES!$C$61,CONTROLES!$D$61,CONTROLES!$D$62)</f>
        <v>15</v>
      </c>
      <c r="AQ145" s="212" t="s">
        <v>137</v>
      </c>
      <c r="AR145" s="142" t="str" cm="1">
        <f t="array" ref="AR145">_xlfn.IFS(AQ145=CONTROLES!$C$63,"10",'Riesgos gestión'!AQ145=CONTROLES!$C$64,"5",AQ145=CONTROLES!$C$65,"0")</f>
        <v>10</v>
      </c>
      <c r="AS145" s="218" t="e">
        <f t="shared" ref="AS145:AS185" si="12">AF145+AH145+AJ145+AL145+AN145+AP145+AR145</f>
        <v>#N/A</v>
      </c>
      <c r="AT145" s="219" t="str">
        <f t="shared" si="11"/>
        <v/>
      </c>
      <c r="AU145" s="306"/>
      <c r="AV145" s="306"/>
      <c r="AW145" s="306"/>
      <c r="AX145" s="306"/>
      <c r="AY145" s="306"/>
      <c r="AZ145" s="306"/>
      <c r="BA145" s="306"/>
      <c r="BB145" s="188"/>
      <c r="BC145" s="188"/>
      <c r="BD145" s="189"/>
      <c r="BE145" s="190"/>
      <c r="BF145" s="190"/>
      <c r="BG145" s="156"/>
      <c r="BH145" s="156"/>
      <c r="BI145" s="156"/>
      <c r="BJ145" s="157"/>
      <c r="BK145" s="157"/>
      <c r="BL145" s="157"/>
      <c r="BM145" s="157"/>
      <c r="BN145" s="157"/>
      <c r="BO145" s="157"/>
      <c r="BP145" s="157"/>
      <c r="BQ145" s="157"/>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386"/>
      <c r="DD145" s="392"/>
      <c r="DE145" s="392"/>
      <c r="DF145" s="392"/>
      <c r="DG145" s="392"/>
      <c r="DH145" s="392"/>
      <c r="DI145" s="392"/>
      <c r="DJ145" s="392"/>
      <c r="DK145" s="392"/>
      <c r="DL145" s="392"/>
      <c r="DM145" s="387"/>
      <c r="DN145" s="158"/>
      <c r="DO145" s="158"/>
      <c r="DP145" s="158"/>
      <c r="DQ145" s="158"/>
      <c r="DR145" s="158"/>
      <c r="DS145" s="158"/>
      <c r="DT145" s="158"/>
      <c r="DU145" s="158"/>
      <c r="DV145" s="158"/>
      <c r="DW145" s="158"/>
      <c r="DX145" s="158"/>
      <c r="DY145" s="158"/>
      <c r="DZ145" s="158"/>
    </row>
    <row r="146" spans="1:130" ht="17.25" hidden="1" customHeight="1" x14ac:dyDescent="0.25">
      <c r="A146" s="326"/>
      <c r="B146" s="306"/>
      <c r="C146" s="306"/>
      <c r="D146" s="306"/>
      <c r="E146" s="306"/>
      <c r="F146" s="306"/>
      <c r="G146" s="306"/>
      <c r="H146" s="303"/>
      <c r="I146" s="306"/>
      <c r="J146" s="306"/>
      <c r="K146" s="306"/>
      <c r="L146" s="243"/>
      <c r="M146" s="306"/>
      <c r="N146" s="306"/>
      <c r="O146" s="306"/>
      <c r="P146" s="306"/>
      <c r="Q146" s="160"/>
      <c r="R146" s="181"/>
      <c r="S146" s="141" t="s">
        <v>145</v>
      </c>
      <c r="T146" s="213" t="s">
        <v>145</v>
      </c>
      <c r="U146" s="151">
        <f>+IF(T146='Tabla Valoración controles'!$D$4,'Tabla Valoración controles'!$F$4,IF(T146='Tabla Valoración controles'!$D$5,'Tabla Valoración controles'!$F$5,IF(T146=FORMULAS!$A$10,0,'Tabla Valoración controles'!$F$6)))</f>
        <v>0</v>
      </c>
      <c r="V146" s="215" t="s">
        <v>127</v>
      </c>
      <c r="W146" s="151">
        <f>+IF(V146='Tabla Valoración controles'!$D$7,'Tabla Valoración controles'!$F$7,IF(V146=FORMULAS!$A$10,0,'Tabla Valoración controles'!$F$8))</f>
        <v>0.15</v>
      </c>
      <c r="X146" s="213"/>
      <c r="Y146" s="151">
        <f>+IF(X146='Tabla Valoración controles'!$D$9,'Tabla Valoración controles'!$F$9,'Tabla Valoración controles'!$F$10)</f>
        <v>0</v>
      </c>
      <c r="Z146" s="215" t="s">
        <v>129</v>
      </c>
      <c r="AA146" s="151">
        <f>+IF(Z146='Tabla Valoración controles'!$D$11,'Tabla Valoración controles'!$F$11,'Tabla Valoración controles'!$F$12)</f>
        <v>0</v>
      </c>
      <c r="AB146" s="215" t="s">
        <v>130</v>
      </c>
      <c r="AC146" s="151">
        <f>+IF(AB146='Tabla Valoración controles'!$D$13,'Tabla Valoración controles'!$F$13,'Tabla Valoración controles'!$F$14)</f>
        <v>0</v>
      </c>
      <c r="AD146" s="151">
        <f t="shared" si="10"/>
        <v>0.15</v>
      </c>
      <c r="AE146" s="215" t="s">
        <v>131</v>
      </c>
      <c r="AF146" s="142">
        <f>IF(AE146=CONTROLES!$C$50,CONTROLES!$D$50,CONTROLES!$D$51)</f>
        <v>15</v>
      </c>
      <c r="AG146" s="212" t="s">
        <v>132</v>
      </c>
      <c r="AH146" s="142">
        <f>IF(AG146=CONTROLES!$C$52,CONTROLES!$D$52,CONTROLES!$D$53)</f>
        <v>15</v>
      </c>
      <c r="AI146" s="212" t="s">
        <v>133</v>
      </c>
      <c r="AJ146" s="142">
        <f>IF('Riesgos gestión'!AI146=CONTROLES!$C$54,CONTROLES!$D$54,CONTROLES!$D$55)</f>
        <v>15</v>
      </c>
      <c r="AK146" s="214"/>
      <c r="AL146" s="142" t="e" cm="1">
        <f t="array" ref="AL146">_xlfn.IFS(AK146=CONTROLES!$C$56,"15",'Riesgos gestión'!AK146=CONTROLES!$C$57,"10",AK146=CONTROLES!$C$58,"0")</f>
        <v>#N/A</v>
      </c>
      <c r="AM146" s="212" t="s">
        <v>135</v>
      </c>
      <c r="AN146" s="142">
        <f>IF(AM146=CONTROLES!$C$59,CONTROLES!$D$59,CONTROLES!$D$60)</f>
        <v>15</v>
      </c>
      <c r="AO146" s="212" t="s">
        <v>136</v>
      </c>
      <c r="AP146" s="142">
        <f>IF(AO146=CONTROLES!$C$61,CONTROLES!$D$61,CONTROLES!$D$62)</f>
        <v>15</v>
      </c>
      <c r="AQ146" s="212" t="s">
        <v>137</v>
      </c>
      <c r="AR146" s="142" t="str" cm="1">
        <f t="array" ref="AR146">_xlfn.IFS(AQ146=CONTROLES!$C$63,"10",'Riesgos gestión'!AQ146=CONTROLES!$C$64,"5",AQ146=CONTROLES!$C$65,"0")</f>
        <v>10</v>
      </c>
      <c r="AS146" s="218" t="e">
        <f t="shared" si="12"/>
        <v>#N/A</v>
      </c>
      <c r="AT146" s="219" t="str">
        <f t="shared" si="11"/>
        <v/>
      </c>
      <c r="AU146" s="306"/>
      <c r="AV146" s="306"/>
      <c r="AW146" s="306"/>
      <c r="AX146" s="306"/>
      <c r="AY146" s="306"/>
      <c r="AZ146" s="306"/>
      <c r="BA146" s="306"/>
      <c r="BB146" s="188"/>
      <c r="BC146" s="188"/>
      <c r="BD146" s="189"/>
      <c r="BE146" s="190"/>
      <c r="BF146" s="190"/>
      <c r="BG146" s="156"/>
      <c r="BH146" s="156"/>
      <c r="BI146" s="156"/>
      <c r="BJ146" s="157"/>
      <c r="BK146" s="157"/>
      <c r="BL146" s="157"/>
      <c r="BM146" s="157"/>
      <c r="BN146" s="157"/>
      <c r="BO146" s="157"/>
      <c r="BP146" s="157"/>
      <c r="BQ146" s="157"/>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386"/>
      <c r="DD146" s="392"/>
      <c r="DE146" s="392"/>
      <c r="DF146" s="392"/>
      <c r="DG146" s="392"/>
      <c r="DH146" s="392"/>
      <c r="DI146" s="392"/>
      <c r="DJ146" s="392"/>
      <c r="DK146" s="392"/>
      <c r="DL146" s="392"/>
      <c r="DM146" s="387"/>
      <c r="DN146" s="158"/>
      <c r="DO146" s="158"/>
      <c r="DP146" s="158"/>
      <c r="DQ146" s="158"/>
      <c r="DR146" s="158"/>
      <c r="DS146" s="158"/>
      <c r="DT146" s="158"/>
      <c r="DU146" s="158"/>
      <c r="DV146" s="158"/>
      <c r="DW146" s="158"/>
      <c r="DX146" s="158"/>
      <c r="DY146" s="158"/>
      <c r="DZ146" s="158"/>
    </row>
    <row r="147" spans="1:130" ht="17.25" hidden="1" customHeight="1" x14ac:dyDescent="0.25">
      <c r="A147" s="326"/>
      <c r="B147" s="306"/>
      <c r="C147" s="306"/>
      <c r="D147" s="306"/>
      <c r="E147" s="306"/>
      <c r="F147" s="306"/>
      <c r="G147" s="306"/>
      <c r="H147" s="303"/>
      <c r="I147" s="306"/>
      <c r="J147" s="306"/>
      <c r="K147" s="306"/>
      <c r="L147" s="243"/>
      <c r="M147" s="306"/>
      <c r="N147" s="306"/>
      <c r="O147" s="306"/>
      <c r="P147" s="306"/>
      <c r="Q147" s="160"/>
      <c r="R147" s="181"/>
      <c r="S147" s="141" t="s">
        <v>145</v>
      </c>
      <c r="T147" s="213" t="s">
        <v>145</v>
      </c>
      <c r="U147" s="151">
        <f>+IF(T147='Tabla Valoración controles'!$D$4,'Tabla Valoración controles'!$F$4,IF(T147='Tabla Valoración controles'!$D$5,'Tabla Valoración controles'!$F$5,IF(T147=FORMULAS!$A$10,0,'Tabla Valoración controles'!$F$6)))</f>
        <v>0</v>
      </c>
      <c r="V147" s="215" t="s">
        <v>127</v>
      </c>
      <c r="W147" s="151">
        <f>+IF(V147='Tabla Valoración controles'!$D$7,'Tabla Valoración controles'!$F$7,IF(V147=FORMULAS!$A$10,0,'Tabla Valoración controles'!$F$8))</f>
        <v>0.15</v>
      </c>
      <c r="X147" s="213"/>
      <c r="Y147" s="151">
        <f>+IF(X147='Tabla Valoración controles'!$D$9,'Tabla Valoración controles'!$F$9,'Tabla Valoración controles'!$F$10)</f>
        <v>0</v>
      </c>
      <c r="Z147" s="215" t="s">
        <v>129</v>
      </c>
      <c r="AA147" s="151">
        <f>+IF(Z147='Tabla Valoración controles'!$D$11,'Tabla Valoración controles'!$F$11,'Tabla Valoración controles'!$F$12)</f>
        <v>0</v>
      </c>
      <c r="AB147" s="215" t="s">
        <v>130</v>
      </c>
      <c r="AC147" s="151">
        <f>+IF(AB147='Tabla Valoración controles'!$D$13,'Tabla Valoración controles'!$F$13,'Tabla Valoración controles'!$F$14)</f>
        <v>0</v>
      </c>
      <c r="AD147" s="151">
        <f t="shared" si="10"/>
        <v>0.15</v>
      </c>
      <c r="AE147" s="215" t="s">
        <v>131</v>
      </c>
      <c r="AF147" s="142">
        <f>IF(AE147=CONTROLES!$C$50,CONTROLES!$D$50,CONTROLES!$D$51)</f>
        <v>15</v>
      </c>
      <c r="AG147" s="212" t="s">
        <v>132</v>
      </c>
      <c r="AH147" s="142">
        <f>IF(AG147=CONTROLES!$C$52,CONTROLES!$D$52,CONTROLES!$D$53)</f>
        <v>15</v>
      </c>
      <c r="AI147" s="212" t="s">
        <v>133</v>
      </c>
      <c r="AJ147" s="142">
        <f>IF('Riesgos gestión'!AI147=CONTROLES!$C$54,CONTROLES!$D$54,CONTROLES!$D$55)</f>
        <v>15</v>
      </c>
      <c r="AK147" s="214"/>
      <c r="AL147" s="142" t="e" cm="1">
        <f t="array" ref="AL147">_xlfn.IFS(AK147=CONTROLES!$C$56,"15",'Riesgos gestión'!AK147=CONTROLES!$C$57,"10",AK147=CONTROLES!$C$58,"0")</f>
        <v>#N/A</v>
      </c>
      <c r="AM147" s="212" t="s">
        <v>135</v>
      </c>
      <c r="AN147" s="142">
        <f>IF(AM147=CONTROLES!$C$59,CONTROLES!$D$59,CONTROLES!$D$60)</f>
        <v>15</v>
      </c>
      <c r="AO147" s="212" t="s">
        <v>136</v>
      </c>
      <c r="AP147" s="142">
        <f>IF(AO147=CONTROLES!$C$61,CONTROLES!$D$61,CONTROLES!$D$62)</f>
        <v>15</v>
      </c>
      <c r="AQ147" s="212" t="s">
        <v>137</v>
      </c>
      <c r="AR147" s="142" t="str" cm="1">
        <f t="array" ref="AR147">_xlfn.IFS(AQ147=CONTROLES!$C$63,"10",'Riesgos gestión'!AQ147=CONTROLES!$C$64,"5",AQ147=CONTROLES!$C$65,"0")</f>
        <v>10</v>
      </c>
      <c r="AS147" s="218" t="e">
        <f t="shared" si="12"/>
        <v>#N/A</v>
      </c>
      <c r="AT147" s="219" t="str">
        <f t="shared" si="11"/>
        <v/>
      </c>
      <c r="AU147" s="306"/>
      <c r="AV147" s="306"/>
      <c r="AW147" s="306"/>
      <c r="AX147" s="306"/>
      <c r="AY147" s="306"/>
      <c r="AZ147" s="306"/>
      <c r="BA147" s="306"/>
      <c r="BB147" s="188"/>
      <c r="BC147" s="188"/>
      <c r="BD147" s="189"/>
      <c r="BE147" s="190"/>
      <c r="BF147" s="190"/>
      <c r="BG147" s="156"/>
      <c r="BH147" s="156"/>
      <c r="BI147" s="156"/>
      <c r="BJ147" s="157"/>
      <c r="BK147" s="157"/>
      <c r="BL147" s="157"/>
      <c r="BM147" s="157"/>
      <c r="BN147" s="157"/>
      <c r="BO147" s="157"/>
      <c r="BP147" s="157"/>
      <c r="BQ147" s="157"/>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386"/>
      <c r="DD147" s="392"/>
      <c r="DE147" s="392"/>
      <c r="DF147" s="392"/>
      <c r="DG147" s="392"/>
      <c r="DH147" s="392"/>
      <c r="DI147" s="392"/>
      <c r="DJ147" s="392"/>
      <c r="DK147" s="392"/>
      <c r="DL147" s="392"/>
      <c r="DM147" s="387"/>
      <c r="DN147" s="158"/>
      <c r="DO147" s="158"/>
      <c r="DP147" s="158"/>
      <c r="DQ147" s="158"/>
      <c r="DR147" s="158"/>
      <c r="DS147" s="158"/>
      <c r="DT147" s="158"/>
      <c r="DU147" s="158"/>
      <c r="DV147" s="158"/>
      <c r="DW147" s="158"/>
      <c r="DX147" s="158"/>
      <c r="DY147" s="158"/>
      <c r="DZ147" s="158"/>
    </row>
    <row r="148" spans="1:130" ht="17.25" hidden="1" customHeight="1" x14ac:dyDescent="0.25">
      <c r="A148" s="326"/>
      <c r="B148" s="306"/>
      <c r="C148" s="306"/>
      <c r="D148" s="306"/>
      <c r="E148" s="306"/>
      <c r="F148" s="306"/>
      <c r="G148" s="306"/>
      <c r="H148" s="304"/>
      <c r="I148" s="306"/>
      <c r="J148" s="306"/>
      <c r="K148" s="306"/>
      <c r="L148" s="244"/>
      <c r="M148" s="306"/>
      <c r="N148" s="306"/>
      <c r="O148" s="306"/>
      <c r="P148" s="306"/>
      <c r="Q148" s="160"/>
      <c r="R148" s="181"/>
      <c r="S148" s="141" t="s">
        <v>145</v>
      </c>
      <c r="T148" s="213" t="s">
        <v>145</v>
      </c>
      <c r="U148" s="151">
        <f>+IF(T148='Tabla Valoración controles'!$D$4,'Tabla Valoración controles'!$F$4,IF(T148='Tabla Valoración controles'!$D$5,'Tabla Valoración controles'!$F$5,IF(T148=FORMULAS!$A$10,0,'Tabla Valoración controles'!$F$6)))</f>
        <v>0</v>
      </c>
      <c r="V148" s="215" t="s">
        <v>127</v>
      </c>
      <c r="W148" s="151">
        <f>+IF(V148='Tabla Valoración controles'!$D$7,'Tabla Valoración controles'!$F$7,IF(V148=FORMULAS!$A$10,0,'Tabla Valoración controles'!$F$8))</f>
        <v>0.15</v>
      </c>
      <c r="X148" s="213"/>
      <c r="Y148" s="151">
        <f>+IF(X148='Tabla Valoración controles'!$D$9,'Tabla Valoración controles'!$F$9,'Tabla Valoración controles'!$F$10)</f>
        <v>0</v>
      </c>
      <c r="Z148" s="215" t="s">
        <v>129</v>
      </c>
      <c r="AA148" s="151">
        <f>+IF(Z148='Tabla Valoración controles'!$D$11,'Tabla Valoración controles'!$F$11,'Tabla Valoración controles'!$F$12)</f>
        <v>0</v>
      </c>
      <c r="AB148" s="215" t="s">
        <v>130</v>
      </c>
      <c r="AC148" s="151">
        <f>+IF(AB148='Tabla Valoración controles'!$D$13,'Tabla Valoración controles'!$F$13,'Tabla Valoración controles'!$F$14)</f>
        <v>0</v>
      </c>
      <c r="AD148" s="151">
        <f t="shared" si="10"/>
        <v>0.15</v>
      </c>
      <c r="AE148" s="215" t="s">
        <v>131</v>
      </c>
      <c r="AF148" s="142">
        <f>IF(AE148=CONTROLES!$C$50,CONTROLES!$D$50,CONTROLES!$D$51)</f>
        <v>15</v>
      </c>
      <c r="AG148" s="212" t="s">
        <v>132</v>
      </c>
      <c r="AH148" s="142">
        <f>IF(AG148=CONTROLES!$C$52,CONTROLES!$D$52,CONTROLES!$D$53)</f>
        <v>15</v>
      </c>
      <c r="AI148" s="212" t="s">
        <v>133</v>
      </c>
      <c r="AJ148" s="142">
        <f>IF('Riesgos gestión'!AI148=CONTROLES!$C$54,CONTROLES!$D$54,CONTROLES!$D$55)</f>
        <v>15</v>
      </c>
      <c r="AK148" s="214"/>
      <c r="AL148" s="142" t="e" cm="1">
        <f t="array" ref="AL148">_xlfn.IFS(AK148=CONTROLES!$C$56,"15",'Riesgos gestión'!AK148=CONTROLES!$C$57,"10",AK148=CONTROLES!$C$58,"0")</f>
        <v>#N/A</v>
      </c>
      <c r="AM148" s="212" t="s">
        <v>135</v>
      </c>
      <c r="AN148" s="142">
        <f>IF(AM148=CONTROLES!$C$59,CONTROLES!$D$59,CONTROLES!$D$60)</f>
        <v>15</v>
      </c>
      <c r="AO148" s="212" t="s">
        <v>136</v>
      </c>
      <c r="AP148" s="142">
        <f>IF(AO148=CONTROLES!$C$61,CONTROLES!$D$61,CONTROLES!$D$62)</f>
        <v>15</v>
      </c>
      <c r="AQ148" s="212" t="s">
        <v>137</v>
      </c>
      <c r="AR148" s="142" t="str" cm="1">
        <f t="array" ref="AR148">_xlfn.IFS(AQ148=CONTROLES!$C$63,"10",'Riesgos gestión'!AQ148=CONTROLES!$C$64,"5",AQ148=CONTROLES!$C$65,"0")</f>
        <v>10</v>
      </c>
      <c r="AS148" s="218" t="e">
        <f t="shared" si="12"/>
        <v>#N/A</v>
      </c>
      <c r="AT148" s="219" t="str">
        <f t="shared" si="11"/>
        <v/>
      </c>
      <c r="AU148" s="306"/>
      <c r="AV148" s="306"/>
      <c r="AW148" s="306"/>
      <c r="AX148" s="306"/>
      <c r="AY148" s="306"/>
      <c r="AZ148" s="306"/>
      <c r="BA148" s="306"/>
      <c r="BB148" s="188"/>
      <c r="BC148" s="188"/>
      <c r="BD148" s="189"/>
      <c r="BE148" s="190"/>
      <c r="BF148" s="190"/>
      <c r="BG148" s="156"/>
      <c r="BH148" s="156"/>
      <c r="BI148" s="156"/>
      <c r="BJ148" s="157"/>
      <c r="BK148" s="157"/>
      <c r="BL148" s="157"/>
      <c r="BM148" s="157"/>
      <c r="BN148" s="157"/>
      <c r="BO148" s="157"/>
      <c r="BP148" s="157"/>
      <c r="BQ148" s="157"/>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386"/>
      <c r="DD148" s="392"/>
      <c r="DE148" s="392"/>
      <c r="DF148" s="392"/>
      <c r="DG148" s="392"/>
      <c r="DH148" s="392"/>
      <c r="DI148" s="392"/>
      <c r="DJ148" s="392"/>
      <c r="DK148" s="392"/>
      <c r="DL148" s="392"/>
      <c r="DM148" s="387"/>
      <c r="DN148" s="158"/>
      <c r="DO148" s="158"/>
      <c r="DP148" s="158"/>
      <c r="DQ148" s="158"/>
      <c r="DR148" s="158"/>
      <c r="DS148" s="158"/>
      <c r="DT148" s="158"/>
      <c r="DU148" s="158"/>
      <c r="DV148" s="158"/>
      <c r="DW148" s="158"/>
      <c r="DX148" s="158"/>
      <c r="DY148" s="158"/>
      <c r="DZ148" s="158"/>
    </row>
    <row r="149" spans="1:130" ht="66" customHeight="1" x14ac:dyDescent="0.25">
      <c r="A149" s="325">
        <v>25</v>
      </c>
      <c r="B149" s="310" t="s">
        <v>306</v>
      </c>
      <c r="C149" s="310" t="str">
        <f>VLOOKUP(B149,FORMULAS!$A$30:$C$52,2,0)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149" s="310" t="str">
        <f>VLOOKUP(B149,FORMULAS!$A$30:$C$52,3,0)</f>
        <v xml:space="preserve">Director Jurídico </v>
      </c>
      <c r="E149" s="327" t="s">
        <v>121</v>
      </c>
      <c r="F149" s="327" t="s">
        <v>648</v>
      </c>
      <c r="G149" s="327" t="s">
        <v>652</v>
      </c>
      <c r="H149" s="302" t="s">
        <v>649</v>
      </c>
      <c r="I149" s="317">
        <v>12</v>
      </c>
      <c r="J149" s="313" t="str">
        <f>VLOOKUP(K149,'Tabla probabilidad'!$D$3:$E$8,2,0)</f>
        <v>Muy Baja</v>
      </c>
      <c r="K149" s="316">
        <v>0.2</v>
      </c>
      <c r="L149" s="314" t="s">
        <v>162</v>
      </c>
      <c r="M149" s="305" t="str">
        <f>VLOOKUP(L149,'Tabla Impacto'!$D$3:$F$8,3,0)</f>
        <v>Leve</v>
      </c>
      <c r="N149" s="329">
        <f>VLOOKUP(M155,[6]FORMULAS!$I$1:$J$6,2,0)</f>
        <v>0.4</v>
      </c>
      <c r="O149" s="329" t="str">
        <f>CONCATENATE(M149,J149)</f>
        <v>LeveMuy Baja</v>
      </c>
      <c r="P149" s="307" t="str">
        <f>VLOOKUP(O149,FORMULAS!$K$17:$L$42,2,0)</f>
        <v>Bajo</v>
      </c>
      <c r="Q149" s="173">
        <v>1</v>
      </c>
      <c r="R149" s="179" t="s">
        <v>650</v>
      </c>
      <c r="S149" s="141" t="s">
        <v>126</v>
      </c>
      <c r="T149" s="215" t="s">
        <v>126</v>
      </c>
      <c r="U149" s="151">
        <f>+IF(T149='Tabla Valoración controles'!$D$4,'Tabla Valoración controles'!$F$4,IF(T149='Tabla Valoración controles'!$D$5,'Tabla Valoración controles'!$F$5,IF(T149=FORMULAS!$A$10,0,'Tabla Valoración controles'!$F$6)))</f>
        <v>0.25</v>
      </c>
      <c r="V149" s="215" t="s">
        <v>127</v>
      </c>
      <c r="W149" s="151">
        <f>+IF(V149='Tabla Valoración controles'!$D$7,'Tabla Valoración controles'!$F$7,IF(V149=FORMULAS!$A$10,0,'Tabla Valoración controles'!$F$8))</f>
        <v>0.15</v>
      </c>
      <c r="X149" s="213" t="s">
        <v>128</v>
      </c>
      <c r="Y149" s="151">
        <f>+IF(X149='Tabla Valoración controles'!$D$9,'Tabla Valoración controles'!$F$9,'Tabla Valoración controles'!$F$10)</f>
        <v>0</v>
      </c>
      <c r="Z149" s="215" t="s">
        <v>129</v>
      </c>
      <c r="AA149" s="151">
        <f>+IF(Z149='Tabla Valoración controles'!$D$11,'Tabla Valoración controles'!$F$11,'Tabla Valoración controles'!$F$12)</f>
        <v>0</v>
      </c>
      <c r="AB149" s="215" t="s">
        <v>130</v>
      </c>
      <c r="AC149" s="151">
        <f>+IF(AB149='Tabla Valoración controles'!$D$13,'Tabla Valoración controles'!$F$13,'Tabla Valoración controles'!$F$14)</f>
        <v>0</v>
      </c>
      <c r="AD149" s="151">
        <f t="shared" si="10"/>
        <v>0.4</v>
      </c>
      <c r="AE149" s="215" t="s">
        <v>131</v>
      </c>
      <c r="AF149" s="142">
        <f>IF(AE149=CONTROLES!$C$50,CONTROLES!$D$50,CONTROLES!$D$51)</f>
        <v>15</v>
      </c>
      <c r="AG149" s="212" t="s">
        <v>132</v>
      </c>
      <c r="AH149" s="142">
        <f>IF(AG149=CONTROLES!$C$52,CONTROLES!$D$52,CONTROLES!$D$53)</f>
        <v>15</v>
      </c>
      <c r="AI149" s="212" t="s">
        <v>133</v>
      </c>
      <c r="AJ149" s="142">
        <f>IF('Riesgos gestión'!AI149=CONTROLES!$C$54,CONTROLES!$D$54,CONTROLES!$D$55)</f>
        <v>15</v>
      </c>
      <c r="AK149" s="212" t="s">
        <v>134</v>
      </c>
      <c r="AL149" s="142" t="str" cm="1">
        <f t="array" ref="AL149">_xlfn.IFS(AK149=CONTROLES!$C$56,"15",'Riesgos gestión'!AK149=CONTROLES!$C$57,"10",AK149=CONTROLES!$C$58,"0")</f>
        <v>15</v>
      </c>
      <c r="AM149" s="212" t="s">
        <v>135</v>
      </c>
      <c r="AN149" s="142">
        <f>IF(AM149=CONTROLES!$C$59,CONTROLES!$D$59,CONTROLES!$D$60)</f>
        <v>15</v>
      </c>
      <c r="AO149" s="212" t="s">
        <v>136</v>
      </c>
      <c r="AP149" s="142">
        <f>IF(AO149=CONTROLES!$C$61,CONTROLES!$D$61,CONTROLES!$D$62)</f>
        <v>15</v>
      </c>
      <c r="AQ149" s="212" t="s">
        <v>137</v>
      </c>
      <c r="AR149" s="142" t="str" cm="1">
        <f t="array" ref="AR149">_xlfn.IFS(AQ149=CONTROLES!$C$63,"10",'Riesgos gestión'!AQ149=CONTROLES!$C$64,"5",AQ149=CONTROLES!$C$65,"0")</f>
        <v>10</v>
      </c>
      <c r="AS149" s="218">
        <f t="shared" si="12"/>
        <v>100</v>
      </c>
      <c r="AT149" s="219" t="str">
        <f t="shared" si="11"/>
        <v>Fuerte</v>
      </c>
      <c r="AU149" s="315" t="e">
        <f>+#REF!</f>
        <v>#REF!</v>
      </c>
      <c r="AV149" s="315" t="s">
        <v>198</v>
      </c>
      <c r="AW149" s="315" t="s">
        <v>224</v>
      </c>
      <c r="AX149" s="315">
        <v>0.4</v>
      </c>
      <c r="AY149" s="316" t="str">
        <f>CONCATENATE(AW149,AV149)</f>
        <v>LeveMuy Baja</v>
      </c>
      <c r="AZ149" s="317" t="str">
        <f>VLOOKUP(AY155,[4]FORMULAS!$K$17:$L$42,2,0)</f>
        <v>Bajo</v>
      </c>
      <c r="BA149" s="316" t="s">
        <v>225</v>
      </c>
      <c r="BB149" s="203" t="s">
        <v>653</v>
      </c>
      <c r="BC149" s="188" t="s">
        <v>654</v>
      </c>
      <c r="BD149" s="188" t="s">
        <v>187</v>
      </c>
      <c r="BE149" s="192" t="s">
        <v>655</v>
      </c>
      <c r="BF149" s="197">
        <v>45656</v>
      </c>
      <c r="BG149" s="198" t="s">
        <v>656</v>
      </c>
      <c r="BH149" s="316"/>
      <c r="BI149" s="316" t="s">
        <v>539</v>
      </c>
      <c r="BJ149" s="194"/>
      <c r="BK149" s="194"/>
      <c r="BL149" s="194"/>
      <c r="BM149" s="194"/>
      <c r="BN149" s="194"/>
      <c r="BO149" s="194"/>
      <c r="BP149" s="194"/>
      <c r="BQ149" s="194"/>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386"/>
      <c r="DD149" s="220" t="s">
        <v>692</v>
      </c>
      <c r="DE149" s="401" t="s">
        <v>742</v>
      </c>
      <c r="DF149" s="220" t="s">
        <v>743</v>
      </c>
      <c r="DG149" s="220" t="s">
        <v>744</v>
      </c>
      <c r="DH149" s="220" t="s">
        <v>226</v>
      </c>
      <c r="DI149" s="400" t="s">
        <v>745</v>
      </c>
      <c r="DJ149" s="220" t="s">
        <v>697</v>
      </c>
      <c r="DK149" s="220" t="s">
        <v>226</v>
      </c>
      <c r="DL149" s="220" t="s">
        <v>226</v>
      </c>
      <c r="DM149" s="402">
        <v>45667</v>
      </c>
      <c r="DN149" s="403" t="s">
        <v>759</v>
      </c>
      <c r="DO149" s="390" t="s">
        <v>760</v>
      </c>
      <c r="DP149" s="403" t="s">
        <v>761</v>
      </c>
      <c r="DQ149" s="390" t="s">
        <v>762</v>
      </c>
      <c r="DR149" s="403" t="s">
        <v>538</v>
      </c>
      <c r="DS149" s="403" t="s">
        <v>761</v>
      </c>
      <c r="DT149" s="403" t="s">
        <v>757</v>
      </c>
      <c r="DU149" s="158"/>
      <c r="DV149" s="158"/>
      <c r="DW149" s="158"/>
      <c r="DX149" s="158"/>
      <c r="DY149" s="158"/>
      <c r="DZ149" s="158"/>
    </row>
    <row r="150" spans="1:130" ht="51.75" customHeight="1" x14ac:dyDescent="0.25">
      <c r="A150" s="326"/>
      <c r="B150" s="306"/>
      <c r="C150" s="306"/>
      <c r="D150" s="306"/>
      <c r="E150" s="306"/>
      <c r="F150" s="306"/>
      <c r="G150" s="306"/>
      <c r="H150" s="303"/>
      <c r="I150" s="306"/>
      <c r="J150" s="306"/>
      <c r="K150" s="306"/>
      <c r="L150" s="306"/>
      <c r="M150" s="306"/>
      <c r="N150" s="306"/>
      <c r="O150" s="306"/>
      <c r="P150" s="306"/>
      <c r="Q150" s="173">
        <v>2</v>
      </c>
      <c r="R150" s="179" t="s">
        <v>651</v>
      </c>
      <c r="S150" s="141" t="s">
        <v>145</v>
      </c>
      <c r="T150" s="215" t="s">
        <v>126</v>
      </c>
      <c r="U150" s="151">
        <f>+IF(T150='Tabla Valoración controles'!$D$4,'Tabla Valoración controles'!$F$4,IF(T150='Tabla Valoración controles'!$D$5,'Tabla Valoración controles'!$F$5,IF(T150=FORMULAS!$A$10,0,'Tabla Valoración controles'!$F$6)))</f>
        <v>0.25</v>
      </c>
      <c r="V150" s="215" t="s">
        <v>127</v>
      </c>
      <c r="W150" s="151">
        <f>+IF(V150='Tabla Valoración controles'!$D$7,'Tabla Valoración controles'!$F$7,IF(V150=FORMULAS!$A$10,0,'Tabla Valoración controles'!$F$8))</f>
        <v>0.15</v>
      </c>
      <c r="X150" s="213"/>
      <c r="Y150" s="151">
        <f>+IF(X150='Tabla Valoración controles'!$D$9,'Tabla Valoración controles'!$F$9,'Tabla Valoración controles'!$F$10)</f>
        <v>0</v>
      </c>
      <c r="Z150" s="215" t="s">
        <v>129</v>
      </c>
      <c r="AA150" s="151">
        <f>+IF(Z150='Tabla Valoración controles'!$D$11,'Tabla Valoración controles'!$F$11,'Tabla Valoración controles'!$F$12)</f>
        <v>0</v>
      </c>
      <c r="AB150" s="215" t="s">
        <v>130</v>
      </c>
      <c r="AC150" s="151">
        <f>+IF(AB150='Tabla Valoración controles'!$D$13,'Tabla Valoración controles'!$F$13,'Tabla Valoración controles'!$F$14)</f>
        <v>0</v>
      </c>
      <c r="AD150" s="151">
        <f t="shared" si="10"/>
        <v>0.4</v>
      </c>
      <c r="AE150" s="215" t="s">
        <v>131</v>
      </c>
      <c r="AF150" s="142">
        <f>IF(AE150=CONTROLES!$C$50,CONTROLES!$D$50,CONTROLES!$D$51)</f>
        <v>15</v>
      </c>
      <c r="AG150" s="212" t="s">
        <v>132</v>
      </c>
      <c r="AH150" s="142">
        <f>IF(AG150=CONTROLES!$C$52,CONTROLES!$D$52,CONTROLES!$D$53)</f>
        <v>15</v>
      </c>
      <c r="AI150" s="212" t="s">
        <v>133</v>
      </c>
      <c r="AJ150" s="142">
        <f>IF('Riesgos gestión'!AI150=CONTROLES!$C$54,CONTROLES!$D$54,CONTROLES!$D$55)</f>
        <v>15</v>
      </c>
      <c r="AK150" s="212" t="s">
        <v>134</v>
      </c>
      <c r="AL150" s="142" t="str" cm="1">
        <f t="array" ref="AL150">_xlfn.IFS(AK150=CONTROLES!$C$56,"15",'Riesgos gestión'!AK150=CONTROLES!$C$57,"10",AK150=CONTROLES!$C$58,"0")</f>
        <v>15</v>
      </c>
      <c r="AM150" s="212" t="s">
        <v>135</v>
      </c>
      <c r="AN150" s="142">
        <f>IF(AM150=CONTROLES!$C$59,CONTROLES!$D$59,CONTROLES!$D$60)</f>
        <v>15</v>
      </c>
      <c r="AO150" s="212" t="s">
        <v>136</v>
      </c>
      <c r="AP150" s="142">
        <f>IF(AO150=CONTROLES!$C$61,CONTROLES!$D$61,CONTROLES!$D$62)</f>
        <v>15</v>
      </c>
      <c r="AQ150" s="212" t="s">
        <v>137</v>
      </c>
      <c r="AR150" s="142" t="str" cm="1">
        <f t="array" ref="AR150">_xlfn.IFS(AQ150=CONTROLES!$C$63,"10",'Riesgos gestión'!AQ150=CONTROLES!$C$64,"5",AQ150=CONTROLES!$C$65,"0")</f>
        <v>10</v>
      </c>
      <c r="AS150" s="218">
        <f t="shared" si="12"/>
        <v>100</v>
      </c>
      <c r="AT150" s="219" t="str">
        <f t="shared" si="11"/>
        <v>Fuerte</v>
      </c>
      <c r="AU150" s="306"/>
      <c r="AV150" s="306"/>
      <c r="AW150" s="306"/>
      <c r="AX150" s="306"/>
      <c r="AY150" s="306"/>
      <c r="AZ150" s="306"/>
      <c r="BA150" s="306"/>
      <c r="BB150" s="195"/>
      <c r="BC150" s="188"/>
      <c r="BD150" s="188"/>
      <c r="BE150" s="192"/>
      <c r="BF150" s="196"/>
      <c r="BG150" s="159"/>
      <c r="BH150" s="306"/>
      <c r="BI150" s="306"/>
      <c r="BJ150" s="194"/>
      <c r="BK150" s="194"/>
      <c r="BL150" s="194"/>
      <c r="BM150" s="194"/>
      <c r="BN150" s="194"/>
      <c r="BO150" s="194"/>
      <c r="BP150" s="194"/>
      <c r="BQ150" s="194"/>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389"/>
      <c r="DE150" s="389"/>
      <c r="DF150" s="389"/>
      <c r="DG150" s="389"/>
      <c r="DH150" s="389"/>
      <c r="DI150" s="389"/>
      <c r="DJ150" s="389"/>
      <c r="DK150" s="389"/>
      <c r="DL150" s="389"/>
      <c r="DM150" s="158"/>
      <c r="DN150" s="158"/>
      <c r="DO150" s="158"/>
      <c r="DP150" s="158"/>
      <c r="DQ150" s="158"/>
      <c r="DR150" s="158"/>
      <c r="DS150" s="158"/>
      <c r="DT150" s="158"/>
      <c r="DU150" s="158"/>
      <c r="DV150" s="158"/>
      <c r="DW150" s="158"/>
      <c r="DX150" s="158"/>
      <c r="DY150" s="158"/>
      <c r="DZ150" s="158"/>
    </row>
    <row r="151" spans="1:130" ht="17.25" hidden="1" customHeight="1" x14ac:dyDescent="0.25">
      <c r="A151" s="326"/>
      <c r="B151" s="306"/>
      <c r="C151" s="306"/>
      <c r="D151" s="306"/>
      <c r="E151" s="306"/>
      <c r="F151" s="306"/>
      <c r="G151" s="306"/>
      <c r="H151" s="303"/>
      <c r="I151" s="306"/>
      <c r="J151" s="306"/>
      <c r="K151" s="306"/>
      <c r="L151" s="306"/>
      <c r="M151" s="306"/>
      <c r="N151" s="306"/>
      <c r="O151" s="306"/>
      <c r="P151" s="306"/>
      <c r="Q151" s="173"/>
      <c r="R151" s="179"/>
      <c r="S151" s="141" t="s">
        <v>145</v>
      </c>
      <c r="T151" s="213" t="s">
        <v>145</v>
      </c>
      <c r="U151" s="151">
        <f>+IF(T151='Tabla Valoración controles'!$D$4,'Tabla Valoración controles'!$F$4,IF(T151='Tabla Valoración controles'!$D$5,'Tabla Valoración controles'!$F$5,IF(T151=FORMULAS!$A$10,0,'Tabla Valoración controles'!$F$6)))</f>
        <v>0</v>
      </c>
      <c r="V151" s="215" t="s">
        <v>127</v>
      </c>
      <c r="W151" s="151">
        <f>+IF(V151='Tabla Valoración controles'!$D$7,'Tabla Valoración controles'!$F$7,IF(V151=FORMULAS!$A$10,0,'Tabla Valoración controles'!$F$8))</f>
        <v>0.15</v>
      </c>
      <c r="X151" s="213"/>
      <c r="Y151" s="151">
        <f>+IF(X151='Tabla Valoración controles'!$D$9,'Tabla Valoración controles'!$F$9,'Tabla Valoración controles'!$F$10)</f>
        <v>0</v>
      </c>
      <c r="Z151" s="215" t="s">
        <v>129</v>
      </c>
      <c r="AA151" s="151">
        <f>+IF(Z151='Tabla Valoración controles'!$D$11,'Tabla Valoración controles'!$F$11,'Tabla Valoración controles'!$F$12)</f>
        <v>0</v>
      </c>
      <c r="AB151" s="215" t="s">
        <v>130</v>
      </c>
      <c r="AC151" s="151">
        <f>+IF(AB151='Tabla Valoración controles'!$D$13,'Tabla Valoración controles'!$F$13,'Tabla Valoración controles'!$F$14)</f>
        <v>0</v>
      </c>
      <c r="AD151" s="151">
        <f t="shared" si="10"/>
        <v>0.15</v>
      </c>
      <c r="AE151" s="215" t="s">
        <v>131</v>
      </c>
      <c r="AF151" s="142">
        <f>IF(AE151=CONTROLES!$C$50,CONTROLES!$D$50,CONTROLES!$D$51)</f>
        <v>15</v>
      </c>
      <c r="AG151" s="212" t="s">
        <v>132</v>
      </c>
      <c r="AH151" s="142">
        <f>IF(AG151=CONTROLES!$C$52,CONTROLES!$D$52,CONTROLES!$D$53)</f>
        <v>15</v>
      </c>
      <c r="AI151" s="212" t="s">
        <v>133</v>
      </c>
      <c r="AJ151" s="142">
        <f>IF('Riesgos gestión'!AI151=CONTROLES!$C$54,CONTROLES!$D$54,CONTROLES!$D$55)</f>
        <v>15</v>
      </c>
      <c r="AK151" s="214" t="s">
        <v>145</v>
      </c>
      <c r="AL151" s="142" t="e" cm="1">
        <f t="array" ref="AL151">_xlfn.IFS(AK151=CONTROLES!$C$56,"15",'Riesgos gestión'!AK151=CONTROLES!$C$57,"10",AK151=CONTROLES!$C$58,"0")</f>
        <v>#N/A</v>
      </c>
      <c r="AM151" s="212" t="s">
        <v>135</v>
      </c>
      <c r="AN151" s="142">
        <f>IF(AM151=CONTROLES!$C$59,CONTROLES!$D$59,CONTROLES!$D$60)</f>
        <v>15</v>
      </c>
      <c r="AO151" s="212" t="s">
        <v>136</v>
      </c>
      <c r="AP151" s="142">
        <f>IF(AO151=CONTROLES!$C$61,CONTROLES!$D$61,CONTROLES!$D$62)</f>
        <v>15</v>
      </c>
      <c r="AQ151" s="212" t="s">
        <v>137</v>
      </c>
      <c r="AR151" s="142" t="str" cm="1">
        <f t="array" ref="AR151">_xlfn.IFS(AQ151=CONTROLES!$C$63,"10",'Riesgos gestión'!AQ151=CONTROLES!$C$64,"5",AQ151=CONTROLES!$C$65,"0")</f>
        <v>10</v>
      </c>
      <c r="AS151" s="218" t="e">
        <f t="shared" si="12"/>
        <v>#N/A</v>
      </c>
      <c r="AT151" s="219" t="str">
        <f t="shared" si="11"/>
        <v/>
      </c>
      <c r="AU151" s="306"/>
      <c r="AV151" s="306"/>
      <c r="AW151" s="306"/>
      <c r="AX151" s="306"/>
      <c r="AY151" s="306"/>
      <c r="AZ151" s="306"/>
      <c r="BA151" s="306"/>
      <c r="BB151" s="195"/>
      <c r="BC151" s="188"/>
      <c r="BD151" s="188"/>
      <c r="BE151" s="192"/>
      <c r="BF151" s="196"/>
      <c r="BG151" s="159"/>
      <c r="BH151" s="306"/>
      <c r="BI151" s="306"/>
      <c r="BJ151" s="194"/>
      <c r="BK151" s="194"/>
      <c r="BL151" s="194"/>
      <c r="BM151" s="194"/>
      <c r="BN151" s="194"/>
      <c r="BO151" s="194"/>
      <c r="BP151" s="194"/>
      <c r="BQ151" s="194"/>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row>
    <row r="152" spans="1:130" ht="17.25" hidden="1" customHeight="1" x14ac:dyDescent="0.25">
      <c r="A152" s="326"/>
      <c r="B152" s="306"/>
      <c r="C152" s="306"/>
      <c r="D152" s="306"/>
      <c r="E152" s="306"/>
      <c r="F152" s="306"/>
      <c r="G152" s="306"/>
      <c r="H152" s="303"/>
      <c r="I152" s="306"/>
      <c r="J152" s="306"/>
      <c r="K152" s="306"/>
      <c r="L152" s="306"/>
      <c r="M152" s="306"/>
      <c r="N152" s="306"/>
      <c r="O152" s="306"/>
      <c r="P152" s="306"/>
      <c r="Q152" s="173"/>
      <c r="R152" s="179"/>
      <c r="S152" s="141" t="s">
        <v>145</v>
      </c>
      <c r="T152" s="213" t="s">
        <v>145</v>
      </c>
      <c r="U152" s="151">
        <f>+IF(T152='Tabla Valoración controles'!$D$4,'Tabla Valoración controles'!$F$4,IF(T152='Tabla Valoración controles'!$D$5,'Tabla Valoración controles'!$F$5,IF(T152=FORMULAS!$A$10,0,'Tabla Valoración controles'!$F$6)))</f>
        <v>0</v>
      </c>
      <c r="V152" s="215" t="s">
        <v>127</v>
      </c>
      <c r="W152" s="151">
        <f>+IF(V152='Tabla Valoración controles'!$D$7,'Tabla Valoración controles'!$F$7,IF(V152=FORMULAS!$A$10,0,'Tabla Valoración controles'!$F$8))</f>
        <v>0.15</v>
      </c>
      <c r="X152" s="213"/>
      <c r="Y152" s="151">
        <f>+IF(X152='Tabla Valoración controles'!$D$9,'Tabla Valoración controles'!$F$9,'Tabla Valoración controles'!$F$10)</f>
        <v>0</v>
      </c>
      <c r="Z152" s="215" t="s">
        <v>129</v>
      </c>
      <c r="AA152" s="151">
        <f>+IF(Z152='Tabla Valoración controles'!$D$11,'Tabla Valoración controles'!$F$11,'Tabla Valoración controles'!$F$12)</f>
        <v>0</v>
      </c>
      <c r="AB152" s="215" t="s">
        <v>130</v>
      </c>
      <c r="AC152" s="151">
        <f>+IF(AB152='Tabla Valoración controles'!$D$13,'Tabla Valoración controles'!$F$13,'Tabla Valoración controles'!$F$14)</f>
        <v>0</v>
      </c>
      <c r="AD152" s="151">
        <f t="shared" si="10"/>
        <v>0.15</v>
      </c>
      <c r="AE152" s="215" t="s">
        <v>131</v>
      </c>
      <c r="AF152" s="142">
        <f>IF(AE152=CONTROLES!$C$50,CONTROLES!$D$50,CONTROLES!$D$51)</f>
        <v>15</v>
      </c>
      <c r="AG152" s="212" t="s">
        <v>132</v>
      </c>
      <c r="AH152" s="142">
        <f>IF(AG152=CONTROLES!$C$52,CONTROLES!$D$52,CONTROLES!$D$53)</f>
        <v>15</v>
      </c>
      <c r="AI152" s="212" t="s">
        <v>133</v>
      </c>
      <c r="AJ152" s="142">
        <f>IF('Riesgos gestión'!AI152=CONTROLES!$C$54,CONTROLES!$D$54,CONTROLES!$D$55)</f>
        <v>15</v>
      </c>
      <c r="AK152" s="214" t="s">
        <v>145</v>
      </c>
      <c r="AL152" s="142" t="e" cm="1">
        <f t="array" ref="AL152">_xlfn.IFS(AK152=CONTROLES!$C$56,"15",'Riesgos gestión'!AK152=CONTROLES!$C$57,"10",AK152=CONTROLES!$C$58,"0")</f>
        <v>#N/A</v>
      </c>
      <c r="AM152" s="212" t="s">
        <v>135</v>
      </c>
      <c r="AN152" s="142">
        <f>IF(AM152=CONTROLES!$C$59,CONTROLES!$D$59,CONTROLES!$D$60)</f>
        <v>15</v>
      </c>
      <c r="AO152" s="212" t="s">
        <v>136</v>
      </c>
      <c r="AP152" s="142">
        <f>IF(AO152=CONTROLES!$C$61,CONTROLES!$D$61,CONTROLES!$D$62)</f>
        <v>15</v>
      </c>
      <c r="AQ152" s="212" t="s">
        <v>137</v>
      </c>
      <c r="AR152" s="142" t="str" cm="1">
        <f t="array" ref="AR152">_xlfn.IFS(AQ152=CONTROLES!$C$63,"10",'Riesgos gestión'!AQ152=CONTROLES!$C$64,"5",AQ152=CONTROLES!$C$65,"0")</f>
        <v>10</v>
      </c>
      <c r="AS152" s="218" t="e">
        <f t="shared" si="12"/>
        <v>#N/A</v>
      </c>
      <c r="AT152" s="219" t="str">
        <f t="shared" si="11"/>
        <v/>
      </c>
      <c r="AU152" s="306"/>
      <c r="AV152" s="306"/>
      <c r="AW152" s="306"/>
      <c r="AX152" s="306"/>
      <c r="AY152" s="306"/>
      <c r="AZ152" s="306"/>
      <c r="BA152" s="306"/>
      <c r="BB152" s="195"/>
      <c r="BC152" s="188"/>
      <c r="BD152" s="188"/>
      <c r="BE152" s="192"/>
      <c r="BF152" s="196"/>
      <c r="BG152" s="159"/>
      <c r="BH152" s="306"/>
      <c r="BI152" s="306"/>
      <c r="BJ152" s="194"/>
      <c r="BK152" s="194"/>
      <c r="BL152" s="194"/>
      <c r="BM152" s="194"/>
      <c r="BN152" s="194"/>
      <c r="BO152" s="194"/>
      <c r="BP152" s="194"/>
      <c r="BQ152" s="194"/>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row>
    <row r="153" spans="1:130" ht="17.25" hidden="1" customHeight="1" x14ac:dyDescent="0.25">
      <c r="A153" s="326"/>
      <c r="B153" s="306"/>
      <c r="C153" s="306"/>
      <c r="D153" s="306"/>
      <c r="E153" s="306"/>
      <c r="F153" s="306"/>
      <c r="G153" s="306"/>
      <c r="H153" s="303"/>
      <c r="I153" s="306"/>
      <c r="J153" s="306"/>
      <c r="K153" s="306"/>
      <c r="L153" s="306"/>
      <c r="M153" s="306"/>
      <c r="N153" s="306"/>
      <c r="O153" s="306"/>
      <c r="P153" s="306"/>
      <c r="Q153" s="173"/>
      <c r="R153" s="179"/>
      <c r="S153" s="141" t="s">
        <v>145</v>
      </c>
      <c r="T153" s="213" t="s">
        <v>145</v>
      </c>
      <c r="U153" s="151">
        <f>+IF(T153='Tabla Valoración controles'!$D$4,'Tabla Valoración controles'!$F$4,IF(T153='Tabla Valoración controles'!$D$5,'Tabla Valoración controles'!$F$5,IF(T153=FORMULAS!$A$10,0,'Tabla Valoración controles'!$F$6)))</f>
        <v>0</v>
      </c>
      <c r="V153" s="215" t="s">
        <v>127</v>
      </c>
      <c r="W153" s="151">
        <f>+IF(V153='Tabla Valoración controles'!$D$7,'Tabla Valoración controles'!$F$7,IF(V153=FORMULAS!$A$10,0,'Tabla Valoración controles'!$F$8))</f>
        <v>0.15</v>
      </c>
      <c r="X153" s="213"/>
      <c r="Y153" s="151">
        <f>+IF(X153='Tabla Valoración controles'!$D$9,'Tabla Valoración controles'!$F$9,'Tabla Valoración controles'!$F$10)</f>
        <v>0</v>
      </c>
      <c r="Z153" s="215" t="s">
        <v>129</v>
      </c>
      <c r="AA153" s="151">
        <f>+IF(Z153='Tabla Valoración controles'!$D$11,'Tabla Valoración controles'!$F$11,'Tabla Valoración controles'!$F$12)</f>
        <v>0</v>
      </c>
      <c r="AB153" s="215" t="s">
        <v>130</v>
      </c>
      <c r="AC153" s="151">
        <f>+IF(AB153='Tabla Valoración controles'!$D$13,'Tabla Valoración controles'!$F$13,'Tabla Valoración controles'!$F$14)</f>
        <v>0</v>
      </c>
      <c r="AD153" s="151">
        <f t="shared" si="10"/>
        <v>0.15</v>
      </c>
      <c r="AE153" s="215" t="s">
        <v>131</v>
      </c>
      <c r="AF153" s="142">
        <f>IF(AE153=CONTROLES!$C$50,CONTROLES!$D$50,CONTROLES!$D$51)</f>
        <v>15</v>
      </c>
      <c r="AG153" s="212" t="s">
        <v>132</v>
      </c>
      <c r="AH153" s="142">
        <f>IF(AG153=CONTROLES!$C$52,CONTROLES!$D$52,CONTROLES!$D$53)</f>
        <v>15</v>
      </c>
      <c r="AI153" s="212" t="s">
        <v>133</v>
      </c>
      <c r="AJ153" s="142">
        <f>IF('Riesgos gestión'!AI153=CONTROLES!$C$54,CONTROLES!$D$54,CONTROLES!$D$55)</f>
        <v>15</v>
      </c>
      <c r="AK153" s="214" t="s">
        <v>145</v>
      </c>
      <c r="AL153" s="142" t="e" cm="1">
        <f t="array" ref="AL153">_xlfn.IFS(AK153=CONTROLES!$C$56,"15",'Riesgos gestión'!AK153=CONTROLES!$C$57,"10",AK153=CONTROLES!$C$58,"0")</f>
        <v>#N/A</v>
      </c>
      <c r="AM153" s="212" t="s">
        <v>135</v>
      </c>
      <c r="AN153" s="142">
        <f>IF(AM153=CONTROLES!$C$59,CONTROLES!$D$59,CONTROLES!$D$60)</f>
        <v>15</v>
      </c>
      <c r="AO153" s="212" t="s">
        <v>136</v>
      </c>
      <c r="AP153" s="142">
        <f>IF(AO153=CONTROLES!$C$61,CONTROLES!$D$61,CONTROLES!$D$62)</f>
        <v>15</v>
      </c>
      <c r="AQ153" s="212" t="s">
        <v>137</v>
      </c>
      <c r="AR153" s="142" t="str" cm="1">
        <f t="array" ref="AR153">_xlfn.IFS(AQ153=CONTROLES!$C$63,"10",'Riesgos gestión'!AQ153=CONTROLES!$C$64,"5",AQ153=CONTROLES!$C$65,"0")</f>
        <v>10</v>
      </c>
      <c r="AS153" s="218" t="e">
        <f t="shared" si="12"/>
        <v>#N/A</v>
      </c>
      <c r="AT153" s="219" t="str">
        <f t="shared" si="11"/>
        <v/>
      </c>
      <c r="AU153" s="306"/>
      <c r="AV153" s="306"/>
      <c r="AW153" s="306"/>
      <c r="AX153" s="306"/>
      <c r="AY153" s="306"/>
      <c r="AZ153" s="306"/>
      <c r="BA153" s="306"/>
      <c r="BB153" s="195"/>
      <c r="BC153" s="188"/>
      <c r="BD153" s="188"/>
      <c r="BE153" s="192"/>
      <c r="BF153" s="196"/>
      <c r="BG153" s="159"/>
      <c r="BH153" s="306"/>
      <c r="BI153" s="306"/>
      <c r="BJ153" s="194"/>
      <c r="BK153" s="194"/>
      <c r="BL153" s="194"/>
      <c r="BM153" s="194"/>
      <c r="BN153" s="194"/>
      <c r="BO153" s="194"/>
      <c r="BP153" s="194"/>
      <c r="BQ153" s="194"/>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row>
    <row r="154" spans="1:130" ht="17.25" hidden="1" customHeight="1" x14ac:dyDescent="0.25">
      <c r="A154" s="326"/>
      <c r="B154" s="306"/>
      <c r="C154" s="306"/>
      <c r="D154" s="306"/>
      <c r="E154" s="306"/>
      <c r="F154" s="306"/>
      <c r="G154" s="306"/>
      <c r="H154" s="304"/>
      <c r="I154" s="306"/>
      <c r="J154" s="306"/>
      <c r="K154" s="306"/>
      <c r="L154" s="306"/>
      <c r="M154" s="306"/>
      <c r="N154" s="306"/>
      <c r="O154" s="306"/>
      <c r="P154" s="306"/>
      <c r="Q154" s="173"/>
      <c r="R154" s="179"/>
      <c r="S154" s="141" t="s">
        <v>145</v>
      </c>
      <c r="T154" s="213" t="s">
        <v>145</v>
      </c>
      <c r="U154" s="151">
        <f>+IF(T154='Tabla Valoración controles'!$D$4,'Tabla Valoración controles'!$F$4,IF(T154='Tabla Valoración controles'!$D$5,'Tabla Valoración controles'!$F$5,IF(T154=FORMULAS!$A$10,0,'Tabla Valoración controles'!$F$6)))</f>
        <v>0</v>
      </c>
      <c r="V154" s="215" t="s">
        <v>127</v>
      </c>
      <c r="W154" s="151">
        <f>+IF(V154='Tabla Valoración controles'!$D$7,'Tabla Valoración controles'!$F$7,IF(V154=FORMULAS!$A$10,0,'Tabla Valoración controles'!$F$8))</f>
        <v>0.15</v>
      </c>
      <c r="X154" s="213"/>
      <c r="Y154" s="151">
        <f>+IF(X154='Tabla Valoración controles'!$D$9,'Tabla Valoración controles'!$F$9,'Tabla Valoración controles'!$F$10)</f>
        <v>0</v>
      </c>
      <c r="Z154" s="215" t="s">
        <v>129</v>
      </c>
      <c r="AA154" s="151">
        <f>+IF(Z154='Tabla Valoración controles'!$D$11,'Tabla Valoración controles'!$F$11,'Tabla Valoración controles'!$F$12)</f>
        <v>0</v>
      </c>
      <c r="AB154" s="215" t="s">
        <v>130</v>
      </c>
      <c r="AC154" s="151">
        <f>+IF(AB154='Tabla Valoración controles'!$D$13,'Tabla Valoración controles'!$F$13,'Tabla Valoración controles'!$F$14)</f>
        <v>0</v>
      </c>
      <c r="AD154" s="151">
        <f t="shared" si="10"/>
        <v>0.15</v>
      </c>
      <c r="AE154" s="215" t="s">
        <v>131</v>
      </c>
      <c r="AF154" s="142">
        <f>IF(AE154=CONTROLES!$C$50,CONTROLES!$D$50,CONTROLES!$D$51)</f>
        <v>15</v>
      </c>
      <c r="AG154" s="212" t="s">
        <v>132</v>
      </c>
      <c r="AH154" s="142">
        <f>IF(AG154=CONTROLES!$C$52,CONTROLES!$D$52,CONTROLES!$D$53)</f>
        <v>15</v>
      </c>
      <c r="AI154" s="212" t="s">
        <v>133</v>
      </c>
      <c r="AJ154" s="142">
        <f>IF('Riesgos gestión'!AI154=CONTROLES!$C$54,CONTROLES!$D$54,CONTROLES!$D$55)</f>
        <v>15</v>
      </c>
      <c r="AK154" s="214" t="s">
        <v>145</v>
      </c>
      <c r="AL154" s="142" t="e" cm="1">
        <f t="array" ref="AL154">_xlfn.IFS(AK154=CONTROLES!$C$56,"15",'Riesgos gestión'!AK154=CONTROLES!$C$57,"10",AK154=CONTROLES!$C$58,"0")</f>
        <v>#N/A</v>
      </c>
      <c r="AM154" s="212" t="s">
        <v>135</v>
      </c>
      <c r="AN154" s="142">
        <f>IF(AM154=CONTROLES!$C$59,CONTROLES!$D$59,CONTROLES!$D$60)</f>
        <v>15</v>
      </c>
      <c r="AO154" s="212" t="s">
        <v>136</v>
      </c>
      <c r="AP154" s="142">
        <f>IF(AO154=CONTROLES!$C$61,CONTROLES!$D$61,CONTROLES!$D$62)</f>
        <v>15</v>
      </c>
      <c r="AQ154" s="212" t="s">
        <v>137</v>
      </c>
      <c r="AR154" s="142" t="str" cm="1">
        <f t="array" ref="AR154">_xlfn.IFS(AQ154=CONTROLES!$C$63,"10",'Riesgos gestión'!AQ154=CONTROLES!$C$64,"5",AQ154=CONTROLES!$C$65,"0")</f>
        <v>10</v>
      </c>
      <c r="AS154" s="218" t="e">
        <f t="shared" si="12"/>
        <v>#N/A</v>
      </c>
      <c r="AT154" s="219" t="str">
        <f t="shared" si="11"/>
        <v/>
      </c>
      <c r="AU154" s="306"/>
      <c r="AV154" s="306"/>
      <c r="AW154" s="306"/>
      <c r="AX154" s="306"/>
      <c r="AY154" s="306"/>
      <c r="AZ154" s="306"/>
      <c r="BA154" s="306"/>
      <c r="BB154" s="195"/>
      <c r="BC154" s="188"/>
      <c r="BD154" s="188"/>
      <c r="BE154" s="192"/>
      <c r="BF154" s="196"/>
      <c r="BG154" s="159"/>
      <c r="BH154" s="306"/>
      <c r="BI154" s="306"/>
      <c r="BJ154" s="194"/>
      <c r="BK154" s="194"/>
      <c r="BL154" s="194"/>
      <c r="BM154" s="194"/>
      <c r="BN154" s="194"/>
      <c r="BO154" s="194"/>
      <c r="BP154" s="194"/>
      <c r="BQ154" s="194"/>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row>
    <row r="155" spans="1:130" ht="100.5" customHeight="1" x14ac:dyDescent="0.25">
      <c r="A155" s="325">
        <v>26</v>
      </c>
      <c r="B155" s="310" t="s">
        <v>306</v>
      </c>
      <c r="C155" s="310" t="str">
        <f>VLOOKUP(B155,FORMULAS!$A$30:$C$52,2,0)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155" s="310" t="str">
        <f>VLOOKUP(B155,FORMULAS!$A$30:$C$52,3,0)</f>
        <v xml:space="preserve">Director Jurídico </v>
      </c>
      <c r="E155" s="327" t="s">
        <v>192</v>
      </c>
      <c r="F155" s="327" t="s">
        <v>660</v>
      </c>
      <c r="G155" s="327" t="s">
        <v>662</v>
      </c>
      <c r="H155" s="302" t="s">
        <v>661</v>
      </c>
      <c r="I155" s="317">
        <v>24</v>
      </c>
      <c r="J155" s="313" t="str">
        <f>VLOOKUP(K155,'Tabla probabilidad'!$D$3:$E$8,2,0)</f>
        <v>Baja</v>
      </c>
      <c r="K155" s="316">
        <v>0.4</v>
      </c>
      <c r="L155" s="242" t="s">
        <v>124</v>
      </c>
      <c r="M155" s="305" t="str">
        <f>VLOOKUP(L155,'Tabla Impacto'!$D$3:$F$8,3,0)</f>
        <v>Menor</v>
      </c>
      <c r="N155" s="329">
        <v>0.2</v>
      </c>
      <c r="O155" s="329" t="str">
        <f>CONCATENATE(M155,J155)</f>
        <v>MenorBaja</v>
      </c>
      <c r="P155" s="307" t="str">
        <f>VLOOKUP(O155,FORMULAS!$K$17:$L$42,2,0)</f>
        <v>Moderado</v>
      </c>
      <c r="Q155" s="173">
        <v>1</v>
      </c>
      <c r="R155" s="179" t="s">
        <v>663</v>
      </c>
      <c r="S155" s="141" t="s">
        <v>126</v>
      </c>
      <c r="T155" s="215" t="s">
        <v>126</v>
      </c>
      <c r="U155" s="151">
        <f>+IF(T155='Tabla Valoración controles'!$D$4,'Tabla Valoración controles'!$F$4,IF(T155='Tabla Valoración controles'!$D$5,'Tabla Valoración controles'!$F$5,IF(T155=FORMULAS!$A$10,0,'Tabla Valoración controles'!$F$6)))</f>
        <v>0.25</v>
      </c>
      <c r="V155" s="215" t="s">
        <v>127</v>
      </c>
      <c r="W155" s="151">
        <f>+IF(V155='Tabla Valoración controles'!$D$7,'Tabla Valoración controles'!$F$7,IF(V155=FORMULAS!$A$10,0,'Tabla Valoración controles'!$F$8))</f>
        <v>0.15</v>
      </c>
      <c r="X155" s="213" t="s">
        <v>149</v>
      </c>
      <c r="Y155" s="151">
        <f>+IF(X155='Tabla Valoración controles'!$D$9,'Tabla Valoración controles'!$F$9,'Tabla Valoración controles'!$F$10)</f>
        <v>0</v>
      </c>
      <c r="Z155" s="215" t="s">
        <v>129</v>
      </c>
      <c r="AA155" s="151">
        <f>+IF(Z155='Tabla Valoración controles'!$D$11,'Tabla Valoración controles'!$F$11,'Tabla Valoración controles'!$F$12)</f>
        <v>0</v>
      </c>
      <c r="AB155" s="215" t="s">
        <v>130</v>
      </c>
      <c r="AC155" s="151">
        <f>+IF(AB155='Tabla Valoración controles'!$D$13,'Tabla Valoración controles'!$F$13,'Tabla Valoración controles'!$F$14)</f>
        <v>0</v>
      </c>
      <c r="AD155" s="151">
        <f t="shared" si="10"/>
        <v>0.4</v>
      </c>
      <c r="AE155" s="215" t="s">
        <v>131</v>
      </c>
      <c r="AF155" s="142">
        <f>IF(AE155=CONTROLES!$C$50,CONTROLES!$D$50,CONTROLES!$D$51)</f>
        <v>15</v>
      </c>
      <c r="AG155" s="212" t="s">
        <v>132</v>
      </c>
      <c r="AH155" s="142">
        <f>IF(AG155=CONTROLES!$C$52,CONTROLES!$D$52,CONTROLES!$D$53)</f>
        <v>15</v>
      </c>
      <c r="AI155" s="212" t="s">
        <v>133</v>
      </c>
      <c r="AJ155" s="142">
        <f>IF('Riesgos gestión'!AI155=CONTROLES!$C$54,CONTROLES!$D$54,CONTROLES!$D$55)</f>
        <v>15</v>
      </c>
      <c r="AK155" s="212" t="s">
        <v>134</v>
      </c>
      <c r="AL155" s="142" t="str" cm="1">
        <f t="array" ref="AL155">_xlfn.IFS(AK155=CONTROLES!$C$56,"15",'Riesgos gestión'!AK155=CONTROLES!$C$57,"10",AK155=CONTROLES!$C$58,"0")</f>
        <v>15</v>
      </c>
      <c r="AM155" s="212" t="s">
        <v>135</v>
      </c>
      <c r="AN155" s="142">
        <f>IF(AM155=CONTROLES!$C$59,CONTROLES!$D$59,CONTROLES!$D$60)</f>
        <v>15</v>
      </c>
      <c r="AO155" s="212" t="s">
        <v>136</v>
      </c>
      <c r="AP155" s="142">
        <f>IF(AO155=CONTROLES!$C$61,CONTROLES!$D$61,CONTROLES!$D$62)</f>
        <v>15</v>
      </c>
      <c r="AQ155" s="212" t="s">
        <v>137</v>
      </c>
      <c r="AR155" s="142" t="str" cm="1">
        <f t="array" ref="AR155">_xlfn.IFS(AQ155=CONTROLES!$C$63,"10",'Riesgos gestión'!AQ155=CONTROLES!$C$64,"5",AQ155=CONTROLES!$C$65,"0")</f>
        <v>10</v>
      </c>
      <c r="AS155" s="218">
        <f t="shared" si="12"/>
        <v>100</v>
      </c>
      <c r="AT155" s="219" t="str">
        <f t="shared" si="11"/>
        <v>Fuerte</v>
      </c>
      <c r="AU155" s="315" t="e">
        <f>+#REF!</f>
        <v>#REF!</v>
      </c>
      <c r="AV155" s="315" t="s">
        <v>164</v>
      </c>
      <c r="AW155" s="315" t="s">
        <v>224</v>
      </c>
      <c r="AX155" s="315">
        <v>0.4</v>
      </c>
      <c r="AY155" s="316" t="str">
        <f>CONCATENATE(AW155,AV155)</f>
        <v>LeveBaja</v>
      </c>
      <c r="AZ155" s="317" t="str">
        <f>VLOOKUP(AY161,[4]FORMULAS!$K$17:$L$42,2,0)</f>
        <v>Moderado</v>
      </c>
      <c r="BA155" s="316" t="s">
        <v>225</v>
      </c>
      <c r="BB155" s="191" t="s">
        <v>226</v>
      </c>
      <c r="BC155" s="188"/>
      <c r="BD155" s="195"/>
      <c r="BE155" s="192"/>
      <c r="BF155" s="350"/>
      <c r="BG155" s="329"/>
      <c r="BH155" s="329"/>
      <c r="BI155" s="316" t="s">
        <v>539</v>
      </c>
      <c r="BJ155" s="194"/>
      <c r="BK155" s="194"/>
      <c r="BL155" s="194"/>
      <c r="BM155" s="194"/>
      <c r="BN155" s="194"/>
      <c r="BO155" s="194"/>
      <c r="BP155" s="194"/>
      <c r="BQ155" s="194"/>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402">
        <v>45667</v>
      </c>
      <c r="DN155" s="390" t="s">
        <v>757</v>
      </c>
      <c r="DO155" s="390" t="s">
        <v>758</v>
      </c>
      <c r="DP155" s="390" t="s">
        <v>758</v>
      </c>
      <c r="DQ155" s="390" t="s">
        <v>758</v>
      </c>
      <c r="DR155" s="390" t="s">
        <v>758</v>
      </c>
      <c r="DS155" s="390" t="s">
        <v>758</v>
      </c>
      <c r="DT155" s="390" t="s">
        <v>758</v>
      </c>
      <c r="DU155" s="158"/>
      <c r="DV155" s="158"/>
      <c r="DW155" s="158"/>
      <c r="DX155" s="158"/>
      <c r="DY155" s="158"/>
      <c r="DZ155" s="158"/>
    </row>
    <row r="156" spans="1:130" ht="19.5" hidden="1" customHeight="1" x14ac:dyDescent="0.25">
      <c r="A156" s="326"/>
      <c r="B156" s="306"/>
      <c r="C156" s="306"/>
      <c r="D156" s="306"/>
      <c r="E156" s="306"/>
      <c r="F156" s="306"/>
      <c r="G156" s="306"/>
      <c r="H156" s="303"/>
      <c r="I156" s="306"/>
      <c r="J156" s="306"/>
      <c r="K156" s="306"/>
      <c r="L156" s="243"/>
      <c r="M156" s="306"/>
      <c r="N156" s="306"/>
      <c r="O156" s="306"/>
      <c r="P156" s="306"/>
      <c r="Q156" s="173"/>
      <c r="R156" s="179"/>
      <c r="S156" s="141" t="s">
        <v>145</v>
      </c>
      <c r="T156" s="213" t="s">
        <v>145</v>
      </c>
      <c r="U156" s="151">
        <f>+IF(T156='Tabla Valoración controles'!$D$4,'Tabla Valoración controles'!$F$4,IF(T156='Tabla Valoración controles'!$D$5,'Tabla Valoración controles'!$F$5,IF(T156=FORMULAS!$A$10,0,'Tabla Valoración controles'!$F$6)))</f>
        <v>0</v>
      </c>
      <c r="V156" s="215" t="s">
        <v>127</v>
      </c>
      <c r="W156" s="151">
        <f>+IF(V156='Tabla Valoración controles'!$D$7,'Tabla Valoración controles'!$F$7,IF(V156=FORMULAS!$A$10,0,'Tabla Valoración controles'!$F$8))</f>
        <v>0.15</v>
      </c>
      <c r="X156" s="213"/>
      <c r="Y156" s="151">
        <f>+IF(X156='Tabla Valoración controles'!$D$9,'Tabla Valoración controles'!$F$9,'Tabla Valoración controles'!$F$10)</f>
        <v>0</v>
      </c>
      <c r="Z156" s="215" t="s">
        <v>129</v>
      </c>
      <c r="AA156" s="151">
        <f>+IF(Z156='Tabla Valoración controles'!$D$11,'Tabla Valoración controles'!$F$11,'Tabla Valoración controles'!$F$12)</f>
        <v>0</v>
      </c>
      <c r="AB156" s="215" t="s">
        <v>130</v>
      </c>
      <c r="AC156" s="151">
        <f>+IF(AB156='Tabla Valoración controles'!$D$13,'Tabla Valoración controles'!$F$13,'Tabla Valoración controles'!$F$14)</f>
        <v>0</v>
      </c>
      <c r="AD156" s="151">
        <f t="shared" si="10"/>
        <v>0.15</v>
      </c>
      <c r="AE156" s="215" t="s">
        <v>131</v>
      </c>
      <c r="AF156" s="142">
        <f>IF(AE156=CONTROLES!$C$50,CONTROLES!$D$50,CONTROLES!$D$51)</f>
        <v>15</v>
      </c>
      <c r="AG156" s="212" t="s">
        <v>132</v>
      </c>
      <c r="AH156" s="142">
        <f>IF(AG156=CONTROLES!$C$52,CONTROLES!$D$52,CONTROLES!$D$53)</f>
        <v>15</v>
      </c>
      <c r="AI156" s="212" t="s">
        <v>133</v>
      </c>
      <c r="AJ156" s="142">
        <f>IF('Riesgos gestión'!AI156=CONTROLES!$C$54,CONTROLES!$D$54,CONTROLES!$D$55)</f>
        <v>15</v>
      </c>
      <c r="AK156" s="214" t="s">
        <v>145</v>
      </c>
      <c r="AL156" s="142" t="e" cm="1">
        <f t="array" ref="AL156">_xlfn.IFS(AK156=CONTROLES!$C$56,"15",'Riesgos gestión'!AK156=CONTROLES!$C$57,"10",AK156=CONTROLES!$C$58,"0")</f>
        <v>#N/A</v>
      </c>
      <c r="AM156" s="212" t="s">
        <v>135</v>
      </c>
      <c r="AN156" s="142">
        <f>IF(AM156=CONTROLES!$C$59,CONTROLES!$D$59,CONTROLES!$D$60)</f>
        <v>15</v>
      </c>
      <c r="AO156" s="212" t="s">
        <v>136</v>
      </c>
      <c r="AP156" s="142">
        <f>IF(AO156=CONTROLES!$C$61,CONTROLES!$D$61,CONTROLES!$D$62)</f>
        <v>15</v>
      </c>
      <c r="AQ156" s="212" t="s">
        <v>137</v>
      </c>
      <c r="AR156" s="142" t="str" cm="1">
        <f t="array" ref="AR156">_xlfn.IFS(AQ156=CONTROLES!$C$63,"10",'Riesgos gestión'!AQ156=CONTROLES!$C$64,"5",AQ156=CONTROLES!$C$65,"0")</f>
        <v>10</v>
      </c>
      <c r="AS156" s="218" t="e">
        <f t="shared" si="12"/>
        <v>#N/A</v>
      </c>
      <c r="AT156" s="219" t="str">
        <f t="shared" si="11"/>
        <v/>
      </c>
      <c r="AU156" s="306"/>
      <c r="AV156" s="306"/>
      <c r="AW156" s="306"/>
      <c r="AX156" s="306"/>
      <c r="AY156" s="306"/>
      <c r="AZ156" s="306"/>
      <c r="BA156" s="306"/>
      <c r="BB156" s="195"/>
      <c r="BC156" s="188"/>
      <c r="BD156" s="195"/>
      <c r="BE156" s="192"/>
      <c r="BF156" s="351"/>
      <c r="BG156" s="306"/>
      <c r="BH156" s="306"/>
      <c r="BI156" s="306"/>
      <c r="BJ156" s="194"/>
      <c r="BK156" s="194"/>
      <c r="BL156" s="194"/>
      <c r="BM156" s="194"/>
      <c r="BN156" s="194"/>
      <c r="BO156" s="194"/>
      <c r="BP156" s="194"/>
      <c r="BQ156" s="194"/>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row>
    <row r="157" spans="1:130" ht="19.5" hidden="1" customHeight="1" x14ac:dyDescent="0.25">
      <c r="A157" s="326"/>
      <c r="B157" s="306"/>
      <c r="C157" s="306"/>
      <c r="D157" s="306"/>
      <c r="E157" s="306"/>
      <c r="F157" s="306"/>
      <c r="G157" s="306"/>
      <c r="H157" s="303"/>
      <c r="I157" s="306"/>
      <c r="J157" s="306"/>
      <c r="K157" s="306"/>
      <c r="L157" s="243"/>
      <c r="M157" s="306"/>
      <c r="N157" s="306"/>
      <c r="O157" s="306"/>
      <c r="P157" s="306"/>
      <c r="Q157" s="173"/>
      <c r="R157" s="179"/>
      <c r="S157" s="141" t="s">
        <v>145</v>
      </c>
      <c r="T157" s="213" t="s">
        <v>145</v>
      </c>
      <c r="U157" s="151">
        <f>+IF(T157='Tabla Valoración controles'!$D$4,'Tabla Valoración controles'!$F$4,IF(T157='Tabla Valoración controles'!$D$5,'Tabla Valoración controles'!$F$5,IF(T157=FORMULAS!$A$10,0,'Tabla Valoración controles'!$F$6)))</f>
        <v>0</v>
      </c>
      <c r="V157" s="215" t="s">
        <v>127</v>
      </c>
      <c r="W157" s="151">
        <f>+IF(V157='Tabla Valoración controles'!$D$7,'Tabla Valoración controles'!$F$7,IF(V157=FORMULAS!$A$10,0,'Tabla Valoración controles'!$F$8))</f>
        <v>0.15</v>
      </c>
      <c r="X157" s="213"/>
      <c r="Y157" s="151">
        <f>+IF(X157='Tabla Valoración controles'!$D$9,'Tabla Valoración controles'!$F$9,'Tabla Valoración controles'!$F$10)</f>
        <v>0</v>
      </c>
      <c r="Z157" s="215" t="s">
        <v>129</v>
      </c>
      <c r="AA157" s="151">
        <f>+IF(Z157='Tabla Valoración controles'!$D$11,'Tabla Valoración controles'!$F$11,'Tabla Valoración controles'!$F$12)</f>
        <v>0</v>
      </c>
      <c r="AB157" s="215" t="s">
        <v>130</v>
      </c>
      <c r="AC157" s="151">
        <f>+IF(AB157='Tabla Valoración controles'!$D$13,'Tabla Valoración controles'!$F$13,'Tabla Valoración controles'!$F$14)</f>
        <v>0</v>
      </c>
      <c r="AD157" s="151">
        <f t="shared" si="10"/>
        <v>0.15</v>
      </c>
      <c r="AE157" s="215" t="s">
        <v>131</v>
      </c>
      <c r="AF157" s="142">
        <f>IF(AE157=CONTROLES!$C$50,CONTROLES!$D$50,CONTROLES!$D$51)</f>
        <v>15</v>
      </c>
      <c r="AG157" s="212" t="s">
        <v>132</v>
      </c>
      <c r="AH157" s="142">
        <f>IF(AG157=CONTROLES!$C$52,CONTROLES!$D$52,CONTROLES!$D$53)</f>
        <v>15</v>
      </c>
      <c r="AI157" s="212" t="s">
        <v>133</v>
      </c>
      <c r="AJ157" s="142">
        <f>IF('Riesgos gestión'!AI157=CONTROLES!$C$54,CONTROLES!$D$54,CONTROLES!$D$55)</f>
        <v>15</v>
      </c>
      <c r="AK157" s="214" t="s">
        <v>145</v>
      </c>
      <c r="AL157" s="142" t="e" cm="1">
        <f t="array" ref="AL157">_xlfn.IFS(AK157=CONTROLES!$C$56,"15",'Riesgos gestión'!AK157=CONTROLES!$C$57,"10",AK157=CONTROLES!$C$58,"0")</f>
        <v>#N/A</v>
      </c>
      <c r="AM157" s="212" t="s">
        <v>135</v>
      </c>
      <c r="AN157" s="142">
        <f>IF(AM157=CONTROLES!$C$59,CONTROLES!$D$59,CONTROLES!$D$60)</f>
        <v>15</v>
      </c>
      <c r="AO157" s="212" t="s">
        <v>136</v>
      </c>
      <c r="AP157" s="142">
        <f>IF(AO157=CONTROLES!$C$61,CONTROLES!$D$61,CONTROLES!$D$62)</f>
        <v>15</v>
      </c>
      <c r="AQ157" s="212" t="s">
        <v>137</v>
      </c>
      <c r="AR157" s="142" t="str" cm="1">
        <f t="array" ref="AR157">_xlfn.IFS(AQ157=CONTROLES!$C$63,"10",'Riesgos gestión'!AQ157=CONTROLES!$C$64,"5",AQ157=CONTROLES!$C$65,"0")</f>
        <v>10</v>
      </c>
      <c r="AS157" s="218" t="e">
        <f t="shared" si="12"/>
        <v>#N/A</v>
      </c>
      <c r="AT157" s="219" t="str">
        <f t="shared" si="11"/>
        <v/>
      </c>
      <c r="AU157" s="306"/>
      <c r="AV157" s="306"/>
      <c r="AW157" s="306"/>
      <c r="AX157" s="306"/>
      <c r="AY157" s="306"/>
      <c r="AZ157" s="306"/>
      <c r="BA157" s="306"/>
      <c r="BB157" s="195"/>
      <c r="BC157" s="188"/>
      <c r="BD157" s="195"/>
      <c r="BE157" s="192"/>
      <c r="BF157" s="351"/>
      <c r="BG157" s="306"/>
      <c r="BH157" s="306"/>
      <c r="BI157" s="306"/>
      <c r="BJ157" s="194"/>
      <c r="BK157" s="194"/>
      <c r="BL157" s="194"/>
      <c r="BM157" s="194"/>
      <c r="BN157" s="194"/>
      <c r="BO157" s="194"/>
      <c r="BP157" s="194"/>
      <c r="BQ157" s="194"/>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row>
    <row r="158" spans="1:130" ht="19.5" hidden="1" customHeight="1" x14ac:dyDescent="0.25">
      <c r="A158" s="326"/>
      <c r="B158" s="306"/>
      <c r="C158" s="306"/>
      <c r="D158" s="306"/>
      <c r="E158" s="306"/>
      <c r="F158" s="306"/>
      <c r="G158" s="306"/>
      <c r="H158" s="303"/>
      <c r="I158" s="306"/>
      <c r="J158" s="306"/>
      <c r="K158" s="306"/>
      <c r="L158" s="243"/>
      <c r="M158" s="306"/>
      <c r="N158" s="306"/>
      <c r="O158" s="306"/>
      <c r="P158" s="306"/>
      <c r="Q158" s="173"/>
      <c r="R158" s="179"/>
      <c r="S158" s="141" t="s">
        <v>145</v>
      </c>
      <c r="T158" s="213" t="s">
        <v>145</v>
      </c>
      <c r="U158" s="151">
        <f>+IF(T158='Tabla Valoración controles'!$D$4,'Tabla Valoración controles'!$F$4,IF(T158='Tabla Valoración controles'!$D$5,'Tabla Valoración controles'!$F$5,IF(T158=FORMULAS!$A$10,0,'Tabla Valoración controles'!$F$6)))</f>
        <v>0</v>
      </c>
      <c r="V158" s="215" t="s">
        <v>127</v>
      </c>
      <c r="W158" s="151">
        <f>+IF(V158='Tabla Valoración controles'!$D$7,'Tabla Valoración controles'!$F$7,IF(V158=FORMULAS!$A$10,0,'Tabla Valoración controles'!$F$8))</f>
        <v>0.15</v>
      </c>
      <c r="X158" s="213"/>
      <c r="Y158" s="151">
        <f>+IF(X158='Tabla Valoración controles'!$D$9,'Tabla Valoración controles'!$F$9,'Tabla Valoración controles'!$F$10)</f>
        <v>0</v>
      </c>
      <c r="Z158" s="215" t="s">
        <v>129</v>
      </c>
      <c r="AA158" s="151">
        <f>+IF(Z158='Tabla Valoración controles'!$D$11,'Tabla Valoración controles'!$F$11,'Tabla Valoración controles'!$F$12)</f>
        <v>0</v>
      </c>
      <c r="AB158" s="215" t="s">
        <v>130</v>
      </c>
      <c r="AC158" s="151">
        <f>+IF(AB158='Tabla Valoración controles'!$D$13,'Tabla Valoración controles'!$F$13,'Tabla Valoración controles'!$F$14)</f>
        <v>0</v>
      </c>
      <c r="AD158" s="151">
        <f t="shared" si="10"/>
        <v>0.15</v>
      </c>
      <c r="AE158" s="215" t="s">
        <v>131</v>
      </c>
      <c r="AF158" s="142">
        <f>IF(AE158=CONTROLES!$C$50,CONTROLES!$D$50,CONTROLES!$D$51)</f>
        <v>15</v>
      </c>
      <c r="AG158" s="212" t="s">
        <v>132</v>
      </c>
      <c r="AH158" s="142">
        <f>IF(AG158=CONTROLES!$C$52,CONTROLES!$D$52,CONTROLES!$D$53)</f>
        <v>15</v>
      </c>
      <c r="AI158" s="212" t="s">
        <v>133</v>
      </c>
      <c r="AJ158" s="142">
        <f>IF('Riesgos gestión'!AI158=CONTROLES!$C$54,CONTROLES!$D$54,CONTROLES!$D$55)</f>
        <v>15</v>
      </c>
      <c r="AK158" s="214" t="s">
        <v>145</v>
      </c>
      <c r="AL158" s="142" t="e" cm="1">
        <f t="array" ref="AL158">_xlfn.IFS(AK158=CONTROLES!$C$56,"15",'Riesgos gestión'!AK158=CONTROLES!$C$57,"10",AK158=CONTROLES!$C$58,"0")</f>
        <v>#N/A</v>
      </c>
      <c r="AM158" s="212" t="s">
        <v>135</v>
      </c>
      <c r="AN158" s="142">
        <f>IF(AM158=CONTROLES!$C$59,CONTROLES!$D$59,CONTROLES!$D$60)</f>
        <v>15</v>
      </c>
      <c r="AO158" s="212" t="s">
        <v>136</v>
      </c>
      <c r="AP158" s="142">
        <f>IF(AO158=CONTROLES!$C$61,CONTROLES!$D$61,CONTROLES!$D$62)</f>
        <v>15</v>
      </c>
      <c r="AQ158" s="212" t="s">
        <v>137</v>
      </c>
      <c r="AR158" s="142" t="str" cm="1">
        <f t="array" ref="AR158">_xlfn.IFS(AQ158=CONTROLES!$C$63,"10",'Riesgos gestión'!AQ158=CONTROLES!$C$64,"5",AQ158=CONTROLES!$C$65,"0")</f>
        <v>10</v>
      </c>
      <c r="AS158" s="218" t="e">
        <f t="shared" si="12"/>
        <v>#N/A</v>
      </c>
      <c r="AT158" s="219" t="str">
        <f t="shared" si="11"/>
        <v/>
      </c>
      <c r="AU158" s="306"/>
      <c r="AV158" s="306"/>
      <c r="AW158" s="306"/>
      <c r="AX158" s="306"/>
      <c r="AY158" s="306"/>
      <c r="AZ158" s="306"/>
      <c r="BA158" s="306"/>
      <c r="BB158" s="195"/>
      <c r="BC158" s="188"/>
      <c r="BD158" s="195"/>
      <c r="BE158" s="192"/>
      <c r="BF158" s="351"/>
      <c r="BG158" s="306"/>
      <c r="BH158" s="306"/>
      <c r="BI158" s="306"/>
      <c r="BJ158" s="194"/>
      <c r="BK158" s="194"/>
      <c r="BL158" s="194"/>
      <c r="BM158" s="194"/>
      <c r="BN158" s="194"/>
      <c r="BO158" s="194"/>
      <c r="BP158" s="194"/>
      <c r="BQ158" s="194"/>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row>
    <row r="159" spans="1:130" ht="19.5" hidden="1" customHeight="1" x14ac:dyDescent="0.25">
      <c r="A159" s="326"/>
      <c r="B159" s="306"/>
      <c r="C159" s="306"/>
      <c r="D159" s="306"/>
      <c r="E159" s="306"/>
      <c r="F159" s="306"/>
      <c r="G159" s="306"/>
      <c r="H159" s="303"/>
      <c r="I159" s="306"/>
      <c r="J159" s="306"/>
      <c r="K159" s="306"/>
      <c r="L159" s="243"/>
      <c r="M159" s="306"/>
      <c r="N159" s="306"/>
      <c r="O159" s="306"/>
      <c r="P159" s="306"/>
      <c r="Q159" s="173"/>
      <c r="R159" s="179"/>
      <c r="S159" s="141" t="s">
        <v>145</v>
      </c>
      <c r="T159" s="213" t="s">
        <v>145</v>
      </c>
      <c r="U159" s="151">
        <f>+IF(T159='Tabla Valoración controles'!$D$4,'Tabla Valoración controles'!$F$4,IF(T159='Tabla Valoración controles'!$D$5,'Tabla Valoración controles'!$F$5,IF(T159=FORMULAS!$A$10,0,'Tabla Valoración controles'!$F$6)))</f>
        <v>0</v>
      </c>
      <c r="V159" s="215" t="s">
        <v>127</v>
      </c>
      <c r="W159" s="151">
        <f>+IF(V159='Tabla Valoración controles'!$D$7,'Tabla Valoración controles'!$F$7,IF(V159=FORMULAS!$A$10,0,'Tabla Valoración controles'!$F$8))</f>
        <v>0.15</v>
      </c>
      <c r="X159" s="213"/>
      <c r="Y159" s="151">
        <f>+IF(X159='Tabla Valoración controles'!$D$9,'Tabla Valoración controles'!$F$9,'Tabla Valoración controles'!$F$10)</f>
        <v>0</v>
      </c>
      <c r="Z159" s="215" t="s">
        <v>129</v>
      </c>
      <c r="AA159" s="151">
        <f>+IF(Z159='Tabla Valoración controles'!$D$11,'Tabla Valoración controles'!$F$11,'Tabla Valoración controles'!$F$12)</f>
        <v>0</v>
      </c>
      <c r="AB159" s="215" t="s">
        <v>130</v>
      </c>
      <c r="AC159" s="151">
        <f>+IF(AB159='Tabla Valoración controles'!$D$13,'Tabla Valoración controles'!$F$13,'Tabla Valoración controles'!$F$14)</f>
        <v>0</v>
      </c>
      <c r="AD159" s="151">
        <f t="shared" si="10"/>
        <v>0.15</v>
      </c>
      <c r="AE159" s="215" t="s">
        <v>131</v>
      </c>
      <c r="AF159" s="142">
        <f>IF(AE159=CONTROLES!$C$50,CONTROLES!$D$50,CONTROLES!$D$51)</f>
        <v>15</v>
      </c>
      <c r="AG159" s="212" t="s">
        <v>132</v>
      </c>
      <c r="AH159" s="142">
        <f>IF(AG159=CONTROLES!$C$52,CONTROLES!$D$52,CONTROLES!$D$53)</f>
        <v>15</v>
      </c>
      <c r="AI159" s="212" t="s">
        <v>133</v>
      </c>
      <c r="AJ159" s="142">
        <f>IF('Riesgos gestión'!AI159=CONTROLES!$C$54,CONTROLES!$D$54,CONTROLES!$D$55)</f>
        <v>15</v>
      </c>
      <c r="AK159" s="214" t="s">
        <v>145</v>
      </c>
      <c r="AL159" s="142" t="e" cm="1">
        <f t="array" ref="AL159">_xlfn.IFS(AK159=CONTROLES!$C$56,"15",'Riesgos gestión'!AK159=CONTROLES!$C$57,"10",AK159=CONTROLES!$C$58,"0")</f>
        <v>#N/A</v>
      </c>
      <c r="AM159" s="212" t="s">
        <v>135</v>
      </c>
      <c r="AN159" s="142">
        <f>IF(AM159=CONTROLES!$C$59,CONTROLES!$D$59,CONTROLES!$D$60)</f>
        <v>15</v>
      </c>
      <c r="AO159" s="212" t="s">
        <v>136</v>
      </c>
      <c r="AP159" s="142">
        <f>IF(AO159=CONTROLES!$C$61,CONTROLES!$D$61,CONTROLES!$D$62)</f>
        <v>15</v>
      </c>
      <c r="AQ159" s="212" t="s">
        <v>137</v>
      </c>
      <c r="AR159" s="142" t="str" cm="1">
        <f t="array" ref="AR159">_xlfn.IFS(AQ159=CONTROLES!$C$63,"10",'Riesgos gestión'!AQ159=CONTROLES!$C$64,"5",AQ159=CONTROLES!$C$65,"0")</f>
        <v>10</v>
      </c>
      <c r="AS159" s="218" t="e">
        <f t="shared" si="12"/>
        <v>#N/A</v>
      </c>
      <c r="AT159" s="219" t="str">
        <f t="shared" si="11"/>
        <v/>
      </c>
      <c r="AU159" s="306"/>
      <c r="AV159" s="306"/>
      <c r="AW159" s="306"/>
      <c r="AX159" s="306"/>
      <c r="AY159" s="306"/>
      <c r="AZ159" s="306"/>
      <c r="BA159" s="306"/>
      <c r="BB159" s="195"/>
      <c r="BC159" s="188"/>
      <c r="BD159" s="195"/>
      <c r="BE159" s="192"/>
      <c r="BF159" s="351"/>
      <c r="BG159" s="306"/>
      <c r="BH159" s="306"/>
      <c r="BI159" s="306"/>
      <c r="BJ159" s="194"/>
      <c r="BK159" s="194"/>
      <c r="BL159" s="194"/>
      <c r="BM159" s="194"/>
      <c r="BN159" s="194"/>
      <c r="BO159" s="194"/>
      <c r="BP159" s="194"/>
      <c r="BQ159" s="194"/>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row>
    <row r="160" spans="1:130" ht="19.5" hidden="1" customHeight="1" x14ac:dyDescent="0.25">
      <c r="A160" s="326"/>
      <c r="B160" s="306"/>
      <c r="C160" s="306"/>
      <c r="D160" s="306"/>
      <c r="E160" s="306"/>
      <c r="F160" s="306"/>
      <c r="G160" s="306"/>
      <c r="H160" s="304"/>
      <c r="I160" s="306"/>
      <c r="J160" s="306"/>
      <c r="K160" s="306"/>
      <c r="L160" s="244"/>
      <c r="M160" s="306"/>
      <c r="N160" s="306"/>
      <c r="O160" s="306"/>
      <c r="P160" s="306"/>
      <c r="Q160" s="173"/>
      <c r="R160" s="179"/>
      <c r="S160" s="141" t="s">
        <v>145</v>
      </c>
      <c r="T160" s="213" t="s">
        <v>145</v>
      </c>
      <c r="U160" s="151">
        <f>+IF(T160='Tabla Valoración controles'!$D$4,'Tabla Valoración controles'!$F$4,IF(T160='Tabla Valoración controles'!$D$5,'Tabla Valoración controles'!$F$5,IF(T160=FORMULAS!$A$10,0,'Tabla Valoración controles'!$F$6)))</f>
        <v>0</v>
      </c>
      <c r="V160" s="215" t="s">
        <v>127</v>
      </c>
      <c r="W160" s="151">
        <f>+IF(V160='Tabla Valoración controles'!$D$7,'Tabla Valoración controles'!$F$7,IF(V160=FORMULAS!$A$10,0,'Tabla Valoración controles'!$F$8))</f>
        <v>0.15</v>
      </c>
      <c r="X160" s="213"/>
      <c r="Y160" s="151">
        <f>+IF(X160='Tabla Valoración controles'!$D$9,'Tabla Valoración controles'!$F$9,'Tabla Valoración controles'!$F$10)</f>
        <v>0</v>
      </c>
      <c r="Z160" s="215" t="s">
        <v>129</v>
      </c>
      <c r="AA160" s="151">
        <f>+IF(Z160='Tabla Valoración controles'!$D$11,'Tabla Valoración controles'!$F$11,'Tabla Valoración controles'!$F$12)</f>
        <v>0</v>
      </c>
      <c r="AB160" s="215" t="s">
        <v>130</v>
      </c>
      <c r="AC160" s="151">
        <f>+IF(AB160='Tabla Valoración controles'!$D$13,'Tabla Valoración controles'!$F$13,'Tabla Valoración controles'!$F$14)</f>
        <v>0</v>
      </c>
      <c r="AD160" s="151">
        <f t="shared" si="10"/>
        <v>0.15</v>
      </c>
      <c r="AE160" s="215" t="s">
        <v>131</v>
      </c>
      <c r="AF160" s="142">
        <f>IF(AE160=CONTROLES!$C$50,CONTROLES!$D$50,CONTROLES!$D$51)</f>
        <v>15</v>
      </c>
      <c r="AG160" s="212" t="s">
        <v>132</v>
      </c>
      <c r="AH160" s="142">
        <f>IF(AG160=CONTROLES!$C$52,CONTROLES!$D$52,CONTROLES!$D$53)</f>
        <v>15</v>
      </c>
      <c r="AI160" s="212" t="s">
        <v>133</v>
      </c>
      <c r="AJ160" s="142">
        <f>IF('Riesgos gestión'!AI160=CONTROLES!$C$54,CONTROLES!$D$54,CONTROLES!$D$55)</f>
        <v>15</v>
      </c>
      <c r="AK160" s="214" t="s">
        <v>145</v>
      </c>
      <c r="AL160" s="142" t="e" cm="1">
        <f t="array" ref="AL160">_xlfn.IFS(AK160=CONTROLES!$C$56,"15",'Riesgos gestión'!AK160=CONTROLES!$C$57,"10",AK160=CONTROLES!$C$58,"0")</f>
        <v>#N/A</v>
      </c>
      <c r="AM160" s="212" t="s">
        <v>135</v>
      </c>
      <c r="AN160" s="142">
        <f>IF(AM160=CONTROLES!$C$59,CONTROLES!$D$59,CONTROLES!$D$60)</f>
        <v>15</v>
      </c>
      <c r="AO160" s="212" t="s">
        <v>136</v>
      </c>
      <c r="AP160" s="142">
        <f>IF(AO160=CONTROLES!$C$61,CONTROLES!$D$61,CONTROLES!$D$62)</f>
        <v>15</v>
      </c>
      <c r="AQ160" s="212" t="s">
        <v>137</v>
      </c>
      <c r="AR160" s="142" t="str" cm="1">
        <f t="array" ref="AR160">_xlfn.IFS(AQ160=CONTROLES!$C$63,"10",'Riesgos gestión'!AQ160=CONTROLES!$C$64,"5",AQ160=CONTROLES!$C$65,"0")</f>
        <v>10</v>
      </c>
      <c r="AS160" s="218" t="e">
        <f t="shared" si="12"/>
        <v>#N/A</v>
      </c>
      <c r="AT160" s="219" t="str">
        <f t="shared" si="11"/>
        <v/>
      </c>
      <c r="AU160" s="306"/>
      <c r="AV160" s="306"/>
      <c r="AW160" s="306"/>
      <c r="AX160" s="306"/>
      <c r="AY160" s="306"/>
      <c r="AZ160" s="306"/>
      <c r="BA160" s="306"/>
      <c r="BB160" s="195"/>
      <c r="BC160" s="188"/>
      <c r="BD160" s="195"/>
      <c r="BE160" s="192"/>
      <c r="BF160" s="351"/>
      <c r="BG160" s="306"/>
      <c r="BH160" s="306"/>
      <c r="BI160" s="306"/>
      <c r="BJ160" s="194"/>
      <c r="BK160" s="194"/>
      <c r="BL160" s="194"/>
      <c r="BM160" s="194"/>
      <c r="BN160" s="194"/>
      <c r="BO160" s="194"/>
      <c r="BP160" s="194"/>
      <c r="BQ160" s="194"/>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row>
    <row r="161" spans="1:130" ht="114.75" customHeight="1" x14ac:dyDescent="0.25">
      <c r="A161" s="317">
        <v>27</v>
      </c>
      <c r="B161" s="310" t="s">
        <v>307</v>
      </c>
      <c r="C161" s="310" t="str">
        <f>VLOOKUP(B161,FORMULAS!$A$30:$C$52,2,0)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161" s="310" t="str">
        <f>VLOOKUP(B161,FORMULAS!$A$30:$C$52,3,0)</f>
        <v>Director de Reasentamientos</v>
      </c>
      <c r="E161" s="327" t="s">
        <v>192</v>
      </c>
      <c r="F161" s="328" t="s">
        <v>665</v>
      </c>
      <c r="G161" s="328" t="s">
        <v>666</v>
      </c>
      <c r="H161" s="336" t="s">
        <v>664</v>
      </c>
      <c r="I161" s="317">
        <v>500</v>
      </c>
      <c r="J161" s="313" t="str">
        <f>VLOOKUP(K161,'Tabla probabilidad'!$D$3:$E$8,2,0)</f>
        <v>Baja</v>
      </c>
      <c r="K161" s="316">
        <v>0.4</v>
      </c>
      <c r="L161" s="316" t="s">
        <v>185</v>
      </c>
      <c r="M161" s="305" t="str">
        <f>VLOOKUP(L161,'Tabla Impacto'!$D$3:$F$8,3,0)</f>
        <v>Moderado</v>
      </c>
      <c r="N161" s="329">
        <f>VLOOKUP(M167,[6]FORMULAS!$I$1:$J$6,2,0)</f>
        <v>0.6</v>
      </c>
      <c r="O161" s="329" t="str">
        <f>CONCATENATE(M161,J161)</f>
        <v>ModeradoBaja</v>
      </c>
      <c r="P161" s="307" t="str">
        <f>VLOOKUP(O161,FORMULAS!$K$17:$L$42,2,0)</f>
        <v>Moderado</v>
      </c>
      <c r="Q161" s="173">
        <v>1</v>
      </c>
      <c r="R161" s="179" t="s">
        <v>310</v>
      </c>
      <c r="S161" s="141" t="s">
        <v>126</v>
      </c>
      <c r="T161" s="215" t="s">
        <v>126</v>
      </c>
      <c r="U161" s="151">
        <f>+IF(T161='Tabla Valoración controles'!$D$4,'Tabla Valoración controles'!$F$4,IF(T161='Tabla Valoración controles'!$D$5,'Tabla Valoración controles'!$F$5,IF(T161=FORMULAS!$A$10,0,'Tabla Valoración controles'!$F$6)))</f>
        <v>0.25</v>
      </c>
      <c r="V161" s="215" t="s">
        <v>127</v>
      </c>
      <c r="W161" s="151">
        <f>+IF(V161='Tabla Valoración controles'!$D$7,'Tabla Valoración controles'!$F$7,IF(V161=FORMULAS!$A$10,0,'Tabla Valoración controles'!$F$8))</f>
        <v>0.15</v>
      </c>
      <c r="X161" s="213" t="s">
        <v>128</v>
      </c>
      <c r="Y161" s="151">
        <f>+IF(X161='Tabla Valoración controles'!$D$9,'Tabla Valoración controles'!$F$9,'Tabla Valoración controles'!$F$10)</f>
        <v>0</v>
      </c>
      <c r="Z161" s="215" t="s">
        <v>129</v>
      </c>
      <c r="AA161" s="151">
        <f>+IF(Z161='Tabla Valoración controles'!$D$11,'Tabla Valoración controles'!$F$11,'Tabla Valoración controles'!$F$12)</f>
        <v>0</v>
      </c>
      <c r="AB161" s="215" t="s">
        <v>130</v>
      </c>
      <c r="AC161" s="151">
        <f>+IF(AB161='Tabla Valoración controles'!$D$13,'Tabla Valoración controles'!$F$13,'Tabla Valoración controles'!$F$14)</f>
        <v>0</v>
      </c>
      <c r="AD161" s="151">
        <f t="shared" si="10"/>
        <v>0.4</v>
      </c>
      <c r="AE161" s="215" t="s">
        <v>131</v>
      </c>
      <c r="AF161" s="142">
        <f>IF(AE161=CONTROLES!$C$50,CONTROLES!$D$50,CONTROLES!$D$51)</f>
        <v>15</v>
      </c>
      <c r="AG161" s="212" t="s">
        <v>132</v>
      </c>
      <c r="AH161" s="142">
        <f>IF(AG161=CONTROLES!$C$52,CONTROLES!$D$52,CONTROLES!$D$53)</f>
        <v>15</v>
      </c>
      <c r="AI161" s="212" t="s">
        <v>133</v>
      </c>
      <c r="AJ161" s="142">
        <f>IF('Riesgos gestión'!AI161=CONTROLES!$C$54,CONTROLES!$D$54,CONTROLES!$D$55)</f>
        <v>15</v>
      </c>
      <c r="AK161" s="212" t="s">
        <v>134</v>
      </c>
      <c r="AL161" s="142" t="str" cm="1">
        <f t="array" ref="AL161">_xlfn.IFS(AK161=CONTROLES!$C$56,"15",'Riesgos gestión'!AK161=CONTROLES!$C$57,"10",AK161=CONTROLES!$C$58,"0")</f>
        <v>15</v>
      </c>
      <c r="AM161" s="212" t="s">
        <v>135</v>
      </c>
      <c r="AN161" s="142">
        <f>IF(AM161=CONTROLES!$C$59,CONTROLES!$D$59,CONTROLES!$D$60)</f>
        <v>15</v>
      </c>
      <c r="AO161" s="212" t="s">
        <v>136</v>
      </c>
      <c r="AP161" s="142">
        <f>IF(AO161=CONTROLES!$C$61,CONTROLES!$D$61,CONTROLES!$D$62)</f>
        <v>15</v>
      </c>
      <c r="AQ161" s="212" t="s">
        <v>137</v>
      </c>
      <c r="AR161" s="142" t="str" cm="1">
        <f t="array" ref="AR161">_xlfn.IFS(AQ161=CONTROLES!$C$63,"10",'Riesgos gestión'!AQ161=CONTROLES!$C$64,"5",AQ161=CONTROLES!$C$65,"0")</f>
        <v>10</v>
      </c>
      <c r="AS161" s="218">
        <f t="shared" si="12"/>
        <v>100</v>
      </c>
      <c r="AT161" s="219" t="str">
        <f t="shared" si="11"/>
        <v>Fuerte</v>
      </c>
      <c r="AU161" s="315">
        <v>0</v>
      </c>
      <c r="AV161" s="315" t="s">
        <v>172</v>
      </c>
      <c r="AW161" s="315" t="s">
        <v>189</v>
      </c>
      <c r="AX161" s="315">
        <v>0.2</v>
      </c>
      <c r="AY161" s="316" t="str">
        <f>CONCATENATE(AW161,AV161)</f>
        <v>ModeradoMedia</v>
      </c>
      <c r="AZ161" s="317" t="str">
        <f>VLOOKUP(AY167,[4]FORMULAS!$K$17:$L$42,2,0)</f>
        <v>Moderado</v>
      </c>
      <c r="BA161" s="316" t="s">
        <v>138</v>
      </c>
      <c r="BB161" s="188" t="s">
        <v>311</v>
      </c>
      <c r="BC161" s="188" t="s">
        <v>308</v>
      </c>
      <c r="BD161" s="192" t="s">
        <v>285</v>
      </c>
      <c r="BE161" s="197">
        <v>45292</v>
      </c>
      <c r="BF161" s="197">
        <v>45626</v>
      </c>
      <c r="BG161" s="198" t="s">
        <v>219</v>
      </c>
      <c r="BH161" s="198" t="s">
        <v>309</v>
      </c>
      <c r="BI161" s="316" t="s">
        <v>539</v>
      </c>
      <c r="BJ161" s="157"/>
      <c r="BK161" s="157"/>
      <c r="BL161" s="157"/>
      <c r="BM161" s="157"/>
      <c r="BN161" s="157"/>
      <c r="BO161" s="157"/>
      <c r="BP161" s="157"/>
      <c r="BQ161" s="157"/>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402">
        <v>45667</v>
      </c>
      <c r="DN161" s="390" t="s">
        <v>757</v>
      </c>
      <c r="DO161" s="390" t="s">
        <v>758</v>
      </c>
      <c r="DP161" s="390" t="s">
        <v>758</v>
      </c>
      <c r="DQ161" s="390" t="s">
        <v>758</v>
      </c>
      <c r="DR161" s="390" t="s">
        <v>758</v>
      </c>
      <c r="DS161" s="390" t="s">
        <v>758</v>
      </c>
      <c r="DT161" s="390" t="s">
        <v>758</v>
      </c>
      <c r="DU161" s="158"/>
      <c r="DV161" s="158"/>
      <c r="DW161" s="158"/>
      <c r="DX161" s="158"/>
      <c r="DY161" s="158"/>
      <c r="DZ161" s="158"/>
    </row>
    <row r="162" spans="1:130" ht="116.25" customHeight="1" x14ac:dyDescent="0.25">
      <c r="A162" s="309"/>
      <c r="B162" s="306"/>
      <c r="C162" s="306"/>
      <c r="D162" s="306"/>
      <c r="E162" s="306"/>
      <c r="F162" s="306"/>
      <c r="G162" s="306"/>
      <c r="H162" s="337"/>
      <c r="I162" s="306"/>
      <c r="J162" s="306"/>
      <c r="K162" s="306"/>
      <c r="L162" s="306"/>
      <c r="M162" s="306"/>
      <c r="N162" s="306"/>
      <c r="O162" s="306"/>
      <c r="P162" s="306"/>
      <c r="Q162" s="173">
        <v>2</v>
      </c>
      <c r="R162" s="179" t="s">
        <v>565</v>
      </c>
      <c r="S162" s="141" t="s">
        <v>126</v>
      </c>
      <c r="T162" s="215" t="s">
        <v>126</v>
      </c>
      <c r="U162" s="151">
        <f>+IF(T162='Tabla Valoración controles'!$D$4,'Tabla Valoración controles'!$F$4,IF(T162='Tabla Valoración controles'!$D$5,'Tabla Valoración controles'!$F$5,IF(T162=FORMULAS!$A$10,0,'Tabla Valoración controles'!$F$6)))</f>
        <v>0.25</v>
      </c>
      <c r="V162" s="215" t="s">
        <v>127</v>
      </c>
      <c r="W162" s="151">
        <f>+IF(V162='Tabla Valoración controles'!$D$7,'Tabla Valoración controles'!$F$7,IF(V162=FORMULAS!$A$10,0,'Tabla Valoración controles'!$F$8))</f>
        <v>0.15</v>
      </c>
      <c r="X162" s="213" t="s">
        <v>128</v>
      </c>
      <c r="Y162" s="151">
        <f>+IF(X162='Tabla Valoración controles'!$D$9,'Tabla Valoración controles'!$F$9,'Tabla Valoración controles'!$F$10)</f>
        <v>0</v>
      </c>
      <c r="Z162" s="215" t="s">
        <v>129</v>
      </c>
      <c r="AA162" s="151">
        <f>+IF(Z162='Tabla Valoración controles'!$D$11,'Tabla Valoración controles'!$F$11,'Tabla Valoración controles'!$F$12)</f>
        <v>0</v>
      </c>
      <c r="AB162" s="215" t="s">
        <v>130</v>
      </c>
      <c r="AC162" s="151">
        <f>+IF(AB162='Tabla Valoración controles'!$D$13,'Tabla Valoración controles'!$F$13,'Tabla Valoración controles'!$F$14)</f>
        <v>0</v>
      </c>
      <c r="AD162" s="151">
        <f t="shared" si="10"/>
        <v>0.4</v>
      </c>
      <c r="AE162" s="215" t="s">
        <v>131</v>
      </c>
      <c r="AF162" s="142">
        <f>IF(AE162=CONTROLES!$C$50,CONTROLES!$D$50,CONTROLES!$D$51)</f>
        <v>15</v>
      </c>
      <c r="AG162" s="212" t="s">
        <v>132</v>
      </c>
      <c r="AH162" s="142">
        <f>IF(AG162=CONTROLES!$C$52,CONTROLES!$D$52,CONTROLES!$D$53)</f>
        <v>15</v>
      </c>
      <c r="AI162" s="212" t="s">
        <v>133</v>
      </c>
      <c r="AJ162" s="142">
        <f>IF('Riesgos gestión'!AI162=CONTROLES!$C$54,CONTROLES!$D$54,CONTROLES!$D$55)</f>
        <v>15</v>
      </c>
      <c r="AK162" s="212" t="s">
        <v>134</v>
      </c>
      <c r="AL162" s="142" t="str" cm="1">
        <f t="array" ref="AL162">_xlfn.IFS(AK162=CONTROLES!$C$56,"15",'Riesgos gestión'!AK162=CONTROLES!$C$57,"10",AK162=CONTROLES!$C$58,"0")</f>
        <v>15</v>
      </c>
      <c r="AM162" s="212" t="s">
        <v>135</v>
      </c>
      <c r="AN162" s="142">
        <f>IF(AM162=CONTROLES!$C$59,CONTROLES!$D$59,CONTROLES!$D$60)</f>
        <v>15</v>
      </c>
      <c r="AO162" s="212" t="s">
        <v>136</v>
      </c>
      <c r="AP162" s="142">
        <f>IF(AO162=CONTROLES!$C$61,CONTROLES!$D$61,CONTROLES!$D$62)</f>
        <v>15</v>
      </c>
      <c r="AQ162" s="212" t="s">
        <v>137</v>
      </c>
      <c r="AR162" s="142" t="str" cm="1">
        <f t="array" ref="AR162">_xlfn.IFS(AQ162=CONTROLES!$C$63,"10",'Riesgos gestión'!AQ162=CONTROLES!$C$64,"5",AQ162=CONTROLES!$C$65,"0")</f>
        <v>10</v>
      </c>
      <c r="AS162" s="218">
        <f t="shared" si="12"/>
        <v>100</v>
      </c>
      <c r="AT162" s="219" t="str">
        <f t="shared" si="11"/>
        <v>Fuerte</v>
      </c>
      <c r="AU162" s="306"/>
      <c r="AV162" s="306"/>
      <c r="AW162" s="306"/>
      <c r="AX162" s="306"/>
      <c r="AY162" s="306"/>
      <c r="AZ162" s="306"/>
      <c r="BA162" s="306"/>
      <c r="BB162" s="188" t="s">
        <v>312</v>
      </c>
      <c r="BC162" s="188" t="s">
        <v>308</v>
      </c>
      <c r="BD162" s="192" t="s">
        <v>285</v>
      </c>
      <c r="BE162" s="197">
        <v>45292</v>
      </c>
      <c r="BF162" s="197">
        <v>45626</v>
      </c>
      <c r="BG162" s="198" t="s">
        <v>219</v>
      </c>
      <c r="BH162" s="198" t="s">
        <v>309</v>
      </c>
      <c r="BI162" s="306"/>
      <c r="BJ162" s="157"/>
      <c r="BK162" s="157"/>
      <c r="BL162" s="157"/>
      <c r="BM162" s="157"/>
      <c r="BN162" s="157"/>
      <c r="BO162" s="157"/>
      <c r="BP162" s="157"/>
      <c r="BQ162" s="157"/>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402">
        <v>45667</v>
      </c>
      <c r="DN162" s="390" t="s">
        <v>757</v>
      </c>
      <c r="DO162" s="390" t="s">
        <v>758</v>
      </c>
      <c r="DP162" s="390" t="s">
        <v>758</v>
      </c>
      <c r="DQ162" s="390" t="s">
        <v>758</v>
      </c>
      <c r="DR162" s="390" t="s">
        <v>758</v>
      </c>
      <c r="DS162" s="390" t="s">
        <v>758</v>
      </c>
      <c r="DT162" s="390" t="s">
        <v>758</v>
      </c>
      <c r="DU162" s="158"/>
      <c r="DV162" s="158"/>
      <c r="DW162" s="158"/>
      <c r="DX162" s="158"/>
      <c r="DY162" s="158"/>
      <c r="DZ162" s="158"/>
    </row>
    <row r="163" spans="1:130" ht="28.5" hidden="1" customHeight="1" x14ac:dyDescent="0.25">
      <c r="A163" s="309"/>
      <c r="B163" s="306"/>
      <c r="C163" s="306"/>
      <c r="D163" s="306"/>
      <c r="E163" s="306"/>
      <c r="F163" s="306"/>
      <c r="G163" s="306"/>
      <c r="H163" s="337"/>
      <c r="I163" s="306"/>
      <c r="J163" s="306"/>
      <c r="K163" s="306"/>
      <c r="L163" s="306"/>
      <c r="M163" s="306"/>
      <c r="N163" s="306"/>
      <c r="O163" s="306"/>
      <c r="P163" s="306"/>
      <c r="Q163" s="173"/>
      <c r="R163" s="179"/>
      <c r="S163" s="141" t="s">
        <v>145</v>
      </c>
      <c r="T163" s="213" t="s">
        <v>145</v>
      </c>
      <c r="U163" s="151">
        <f>+IF(T163='Tabla Valoración controles'!$D$4,'Tabla Valoración controles'!$F$4,IF(T163='Tabla Valoración controles'!$D$5,'Tabla Valoración controles'!$F$5,IF(T163=FORMULAS!$A$10,0,'Tabla Valoración controles'!$F$6)))</f>
        <v>0</v>
      </c>
      <c r="V163" s="215" t="s">
        <v>127</v>
      </c>
      <c r="W163" s="151">
        <f>+IF(V163='Tabla Valoración controles'!$D$7,'Tabla Valoración controles'!$F$7,IF(V163=FORMULAS!$A$10,0,'Tabla Valoración controles'!$F$8))</f>
        <v>0.15</v>
      </c>
      <c r="X163" s="213"/>
      <c r="Y163" s="151">
        <f>+IF(X163='Tabla Valoración controles'!$D$9,'Tabla Valoración controles'!$F$9,'Tabla Valoración controles'!$F$10)</f>
        <v>0</v>
      </c>
      <c r="Z163" s="215" t="s">
        <v>129</v>
      </c>
      <c r="AA163" s="151">
        <f>+IF(Z163='Tabla Valoración controles'!$D$11,'Tabla Valoración controles'!$F$11,'Tabla Valoración controles'!$F$12)</f>
        <v>0</v>
      </c>
      <c r="AB163" s="215" t="s">
        <v>130</v>
      </c>
      <c r="AC163" s="151">
        <f>+IF(AB163='Tabla Valoración controles'!$D$13,'Tabla Valoración controles'!$F$13,'Tabla Valoración controles'!$F$14)</f>
        <v>0</v>
      </c>
      <c r="AD163" s="151">
        <f t="shared" si="10"/>
        <v>0.15</v>
      </c>
      <c r="AE163" s="215" t="s">
        <v>131</v>
      </c>
      <c r="AF163" s="142">
        <f>IF(AE163=CONTROLES!$C$50,CONTROLES!$D$50,CONTROLES!$D$51)</f>
        <v>15</v>
      </c>
      <c r="AG163" s="212" t="s">
        <v>132</v>
      </c>
      <c r="AH163" s="142">
        <f>IF(AG163=CONTROLES!$C$52,CONTROLES!$D$52,CONTROLES!$D$53)</f>
        <v>15</v>
      </c>
      <c r="AI163" s="212" t="s">
        <v>133</v>
      </c>
      <c r="AJ163" s="142">
        <f>IF('Riesgos gestión'!AI163=CONTROLES!$C$54,CONTROLES!$D$54,CONTROLES!$D$55)</f>
        <v>15</v>
      </c>
      <c r="AK163" s="214" t="s">
        <v>145</v>
      </c>
      <c r="AL163" s="142" t="e" cm="1">
        <f t="array" ref="AL163">_xlfn.IFS(AK163=CONTROLES!$C$56,"15",'Riesgos gestión'!AK163=CONTROLES!$C$57,"10",AK163=CONTROLES!$C$58,"0")</f>
        <v>#N/A</v>
      </c>
      <c r="AM163" s="212" t="s">
        <v>135</v>
      </c>
      <c r="AN163" s="142">
        <f>IF(AM163=CONTROLES!$C$59,CONTROLES!$D$59,CONTROLES!$D$60)</f>
        <v>15</v>
      </c>
      <c r="AO163" s="212" t="s">
        <v>136</v>
      </c>
      <c r="AP163" s="142">
        <f>IF(AO163=CONTROLES!$C$61,CONTROLES!$D$61,CONTROLES!$D$62)</f>
        <v>15</v>
      </c>
      <c r="AQ163" s="212" t="s">
        <v>137</v>
      </c>
      <c r="AR163" s="142" t="str" cm="1">
        <f t="array" ref="AR163">_xlfn.IFS(AQ163=CONTROLES!$C$63,"10",'Riesgos gestión'!AQ163=CONTROLES!$C$64,"5",AQ163=CONTROLES!$C$65,"0")</f>
        <v>10</v>
      </c>
      <c r="AS163" s="218" t="e">
        <f t="shared" si="12"/>
        <v>#N/A</v>
      </c>
      <c r="AT163" s="219" t="str">
        <f t="shared" si="11"/>
        <v/>
      </c>
      <c r="AU163" s="306"/>
      <c r="AV163" s="306"/>
      <c r="AW163" s="306"/>
      <c r="AX163" s="306"/>
      <c r="AY163" s="306"/>
      <c r="AZ163" s="306"/>
      <c r="BA163" s="306"/>
      <c r="BB163" s="188"/>
      <c r="BC163" s="188"/>
      <c r="BD163" s="192"/>
      <c r="BE163" s="197"/>
      <c r="BF163" s="197"/>
      <c r="BG163" s="198"/>
      <c r="BH163" s="198"/>
      <c r="BI163" s="306"/>
      <c r="BJ163" s="157"/>
      <c r="BK163" s="157"/>
      <c r="BL163" s="157"/>
      <c r="BM163" s="157"/>
      <c r="BN163" s="157"/>
      <c r="BO163" s="157"/>
      <c r="BP163" s="157"/>
      <c r="BQ163" s="157"/>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row>
    <row r="164" spans="1:130" ht="28.5" hidden="1" customHeight="1" x14ac:dyDescent="0.25">
      <c r="A164" s="309"/>
      <c r="B164" s="306"/>
      <c r="C164" s="306"/>
      <c r="D164" s="306"/>
      <c r="E164" s="306"/>
      <c r="F164" s="306"/>
      <c r="G164" s="306"/>
      <c r="H164" s="337"/>
      <c r="I164" s="306"/>
      <c r="J164" s="306"/>
      <c r="K164" s="306"/>
      <c r="L164" s="306"/>
      <c r="M164" s="306"/>
      <c r="N164" s="306"/>
      <c r="O164" s="306"/>
      <c r="P164" s="306"/>
      <c r="Q164" s="173"/>
      <c r="R164" s="179"/>
      <c r="S164" s="141" t="s">
        <v>145</v>
      </c>
      <c r="T164" s="213" t="s">
        <v>145</v>
      </c>
      <c r="U164" s="151">
        <f>+IF(T164='Tabla Valoración controles'!$D$4,'Tabla Valoración controles'!$F$4,IF(T164='Tabla Valoración controles'!$D$5,'Tabla Valoración controles'!$F$5,IF(T164=FORMULAS!$A$10,0,'Tabla Valoración controles'!$F$6)))</f>
        <v>0</v>
      </c>
      <c r="V164" s="215" t="s">
        <v>127</v>
      </c>
      <c r="W164" s="151">
        <f>+IF(V164='Tabla Valoración controles'!$D$7,'Tabla Valoración controles'!$F$7,IF(V164=FORMULAS!$A$10,0,'Tabla Valoración controles'!$F$8))</f>
        <v>0.15</v>
      </c>
      <c r="X164" s="213"/>
      <c r="Y164" s="151">
        <f>+IF(X164='Tabla Valoración controles'!$D$9,'Tabla Valoración controles'!$F$9,'Tabla Valoración controles'!$F$10)</f>
        <v>0</v>
      </c>
      <c r="Z164" s="215" t="s">
        <v>129</v>
      </c>
      <c r="AA164" s="151">
        <f>+IF(Z164='Tabla Valoración controles'!$D$11,'Tabla Valoración controles'!$F$11,'Tabla Valoración controles'!$F$12)</f>
        <v>0</v>
      </c>
      <c r="AB164" s="215" t="s">
        <v>130</v>
      </c>
      <c r="AC164" s="151">
        <f>+IF(AB164='Tabla Valoración controles'!$D$13,'Tabla Valoración controles'!$F$13,'Tabla Valoración controles'!$F$14)</f>
        <v>0</v>
      </c>
      <c r="AD164" s="151">
        <f t="shared" si="10"/>
        <v>0.15</v>
      </c>
      <c r="AE164" s="215" t="s">
        <v>131</v>
      </c>
      <c r="AF164" s="142">
        <f>IF(AE164=CONTROLES!$C$50,CONTROLES!$D$50,CONTROLES!$D$51)</f>
        <v>15</v>
      </c>
      <c r="AG164" s="212" t="s">
        <v>132</v>
      </c>
      <c r="AH164" s="142">
        <f>IF(AG164=CONTROLES!$C$52,CONTROLES!$D$52,CONTROLES!$D$53)</f>
        <v>15</v>
      </c>
      <c r="AI164" s="212" t="s">
        <v>133</v>
      </c>
      <c r="AJ164" s="142">
        <f>IF('Riesgos gestión'!AI164=CONTROLES!$C$54,CONTROLES!$D$54,CONTROLES!$D$55)</f>
        <v>15</v>
      </c>
      <c r="AK164" s="214" t="s">
        <v>145</v>
      </c>
      <c r="AL164" s="142" t="e" cm="1">
        <f t="array" ref="AL164">_xlfn.IFS(AK164=CONTROLES!$C$56,"15",'Riesgos gestión'!AK164=CONTROLES!$C$57,"10",AK164=CONTROLES!$C$58,"0")</f>
        <v>#N/A</v>
      </c>
      <c r="AM164" s="212" t="s">
        <v>135</v>
      </c>
      <c r="AN164" s="142">
        <f>IF(AM164=CONTROLES!$C$59,CONTROLES!$D$59,CONTROLES!$D$60)</f>
        <v>15</v>
      </c>
      <c r="AO164" s="212" t="s">
        <v>136</v>
      </c>
      <c r="AP164" s="142">
        <f>IF(AO164=CONTROLES!$C$61,CONTROLES!$D$61,CONTROLES!$D$62)</f>
        <v>15</v>
      </c>
      <c r="AQ164" s="212" t="s">
        <v>137</v>
      </c>
      <c r="AR164" s="142" t="str" cm="1">
        <f t="array" ref="AR164">_xlfn.IFS(AQ164=CONTROLES!$C$63,"10",'Riesgos gestión'!AQ164=CONTROLES!$C$64,"5",AQ164=CONTROLES!$C$65,"0")</f>
        <v>10</v>
      </c>
      <c r="AS164" s="218" t="e">
        <f t="shared" si="12"/>
        <v>#N/A</v>
      </c>
      <c r="AT164" s="219" t="str">
        <f t="shared" si="11"/>
        <v/>
      </c>
      <c r="AU164" s="306"/>
      <c r="AV164" s="306"/>
      <c r="AW164" s="306"/>
      <c r="AX164" s="306"/>
      <c r="AY164" s="306"/>
      <c r="AZ164" s="306"/>
      <c r="BA164" s="306"/>
      <c r="BB164" s="188"/>
      <c r="BC164" s="188"/>
      <c r="BD164" s="192"/>
      <c r="BE164" s="197"/>
      <c r="BF164" s="197"/>
      <c r="BG164" s="198"/>
      <c r="BH164" s="198"/>
      <c r="BI164" s="306"/>
      <c r="BJ164" s="157"/>
      <c r="BK164" s="157"/>
      <c r="BL164" s="157"/>
      <c r="BM164" s="157"/>
      <c r="BN164" s="157"/>
      <c r="BO164" s="157"/>
      <c r="BP164" s="157"/>
      <c r="BQ164" s="157"/>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row>
    <row r="165" spans="1:130" ht="28.5" hidden="1" customHeight="1" x14ac:dyDescent="0.25">
      <c r="A165" s="309"/>
      <c r="B165" s="306"/>
      <c r="C165" s="306"/>
      <c r="D165" s="306"/>
      <c r="E165" s="306"/>
      <c r="F165" s="306"/>
      <c r="G165" s="306"/>
      <c r="H165" s="337"/>
      <c r="I165" s="306"/>
      <c r="J165" s="306"/>
      <c r="K165" s="306"/>
      <c r="L165" s="306"/>
      <c r="M165" s="306"/>
      <c r="N165" s="306"/>
      <c r="O165" s="306"/>
      <c r="P165" s="306"/>
      <c r="Q165" s="173"/>
      <c r="R165" s="179"/>
      <c r="S165" s="141" t="s">
        <v>145</v>
      </c>
      <c r="T165" s="213" t="s">
        <v>145</v>
      </c>
      <c r="U165" s="151">
        <f>+IF(T165='Tabla Valoración controles'!$D$4,'Tabla Valoración controles'!$F$4,IF(T165='Tabla Valoración controles'!$D$5,'Tabla Valoración controles'!$F$5,IF(T165=FORMULAS!$A$10,0,'Tabla Valoración controles'!$F$6)))</f>
        <v>0</v>
      </c>
      <c r="V165" s="215" t="s">
        <v>127</v>
      </c>
      <c r="W165" s="151">
        <f>+IF(V165='Tabla Valoración controles'!$D$7,'Tabla Valoración controles'!$F$7,IF(V165=FORMULAS!$A$10,0,'Tabla Valoración controles'!$F$8))</f>
        <v>0.15</v>
      </c>
      <c r="X165" s="213"/>
      <c r="Y165" s="151">
        <f>+IF(X165='Tabla Valoración controles'!$D$9,'Tabla Valoración controles'!$F$9,'Tabla Valoración controles'!$F$10)</f>
        <v>0</v>
      </c>
      <c r="Z165" s="215" t="s">
        <v>129</v>
      </c>
      <c r="AA165" s="151">
        <f>+IF(Z165='Tabla Valoración controles'!$D$11,'Tabla Valoración controles'!$F$11,'Tabla Valoración controles'!$F$12)</f>
        <v>0</v>
      </c>
      <c r="AB165" s="215" t="s">
        <v>130</v>
      </c>
      <c r="AC165" s="151">
        <f>+IF(AB165='Tabla Valoración controles'!$D$13,'Tabla Valoración controles'!$F$13,'Tabla Valoración controles'!$F$14)</f>
        <v>0</v>
      </c>
      <c r="AD165" s="151">
        <f t="shared" si="10"/>
        <v>0.15</v>
      </c>
      <c r="AE165" s="215" t="s">
        <v>131</v>
      </c>
      <c r="AF165" s="142">
        <f>IF(AE165=CONTROLES!$C$50,CONTROLES!$D$50,CONTROLES!$D$51)</f>
        <v>15</v>
      </c>
      <c r="AG165" s="212" t="s">
        <v>132</v>
      </c>
      <c r="AH165" s="142">
        <f>IF(AG165=CONTROLES!$C$52,CONTROLES!$D$52,CONTROLES!$D$53)</f>
        <v>15</v>
      </c>
      <c r="AI165" s="212" t="s">
        <v>133</v>
      </c>
      <c r="AJ165" s="142">
        <f>IF('Riesgos gestión'!AI165=CONTROLES!$C$54,CONTROLES!$D$54,CONTROLES!$D$55)</f>
        <v>15</v>
      </c>
      <c r="AK165" s="214" t="s">
        <v>145</v>
      </c>
      <c r="AL165" s="142" t="e" cm="1">
        <f t="array" ref="AL165">_xlfn.IFS(AK165=CONTROLES!$C$56,"15",'Riesgos gestión'!AK165=CONTROLES!$C$57,"10",AK165=CONTROLES!$C$58,"0")</f>
        <v>#N/A</v>
      </c>
      <c r="AM165" s="212" t="s">
        <v>135</v>
      </c>
      <c r="AN165" s="142">
        <f>IF(AM165=CONTROLES!$C$59,CONTROLES!$D$59,CONTROLES!$D$60)</f>
        <v>15</v>
      </c>
      <c r="AO165" s="212" t="s">
        <v>136</v>
      </c>
      <c r="AP165" s="142">
        <f>IF(AO165=CONTROLES!$C$61,CONTROLES!$D$61,CONTROLES!$D$62)</f>
        <v>15</v>
      </c>
      <c r="AQ165" s="212" t="s">
        <v>137</v>
      </c>
      <c r="AR165" s="142" t="str" cm="1">
        <f t="array" ref="AR165">_xlfn.IFS(AQ165=CONTROLES!$C$63,"10",'Riesgos gestión'!AQ165=CONTROLES!$C$64,"5",AQ165=CONTROLES!$C$65,"0")</f>
        <v>10</v>
      </c>
      <c r="AS165" s="218" t="e">
        <f t="shared" si="12"/>
        <v>#N/A</v>
      </c>
      <c r="AT165" s="219" t="str">
        <f t="shared" si="11"/>
        <v/>
      </c>
      <c r="AU165" s="306"/>
      <c r="AV165" s="306"/>
      <c r="AW165" s="306"/>
      <c r="AX165" s="306"/>
      <c r="AY165" s="306"/>
      <c r="AZ165" s="306"/>
      <c r="BA165" s="306"/>
      <c r="BB165" s="188"/>
      <c r="BC165" s="188"/>
      <c r="BD165" s="192"/>
      <c r="BE165" s="197"/>
      <c r="BF165" s="197"/>
      <c r="BG165" s="198"/>
      <c r="BH165" s="198"/>
      <c r="BI165" s="306"/>
      <c r="BJ165" s="157"/>
      <c r="BK165" s="157"/>
      <c r="BL165" s="157"/>
      <c r="BM165" s="157"/>
      <c r="BN165" s="157"/>
      <c r="BO165" s="157"/>
      <c r="BP165" s="157"/>
      <c r="BQ165" s="157"/>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row>
    <row r="166" spans="1:130" ht="28.5" hidden="1" customHeight="1" x14ac:dyDescent="0.25">
      <c r="A166" s="309"/>
      <c r="B166" s="306"/>
      <c r="C166" s="306"/>
      <c r="D166" s="306"/>
      <c r="E166" s="306"/>
      <c r="F166" s="306"/>
      <c r="G166" s="306"/>
      <c r="H166" s="338"/>
      <c r="I166" s="306"/>
      <c r="J166" s="306"/>
      <c r="K166" s="306"/>
      <c r="L166" s="306"/>
      <c r="M166" s="306"/>
      <c r="N166" s="306"/>
      <c r="O166" s="306"/>
      <c r="P166" s="306"/>
      <c r="Q166" s="173"/>
      <c r="R166" s="179"/>
      <c r="S166" s="141" t="s">
        <v>145</v>
      </c>
      <c r="T166" s="213" t="s">
        <v>145</v>
      </c>
      <c r="U166" s="151">
        <f>+IF(T166='Tabla Valoración controles'!$D$4,'Tabla Valoración controles'!$F$4,IF(T166='Tabla Valoración controles'!$D$5,'Tabla Valoración controles'!$F$5,IF(T166=FORMULAS!$A$10,0,'Tabla Valoración controles'!$F$6)))</f>
        <v>0</v>
      </c>
      <c r="V166" s="215" t="s">
        <v>127</v>
      </c>
      <c r="W166" s="151">
        <f>+IF(V166='Tabla Valoración controles'!$D$7,'Tabla Valoración controles'!$F$7,IF(V166=FORMULAS!$A$10,0,'Tabla Valoración controles'!$F$8))</f>
        <v>0.15</v>
      </c>
      <c r="X166" s="213"/>
      <c r="Y166" s="151">
        <f>+IF(X166='Tabla Valoración controles'!$D$9,'Tabla Valoración controles'!$F$9,'Tabla Valoración controles'!$F$10)</f>
        <v>0</v>
      </c>
      <c r="Z166" s="215" t="s">
        <v>129</v>
      </c>
      <c r="AA166" s="151">
        <f>+IF(Z166='Tabla Valoración controles'!$D$11,'Tabla Valoración controles'!$F$11,'Tabla Valoración controles'!$F$12)</f>
        <v>0</v>
      </c>
      <c r="AB166" s="215" t="s">
        <v>130</v>
      </c>
      <c r="AC166" s="151">
        <f>+IF(AB166='Tabla Valoración controles'!$D$13,'Tabla Valoración controles'!$F$13,'Tabla Valoración controles'!$F$14)</f>
        <v>0</v>
      </c>
      <c r="AD166" s="151">
        <f t="shared" si="10"/>
        <v>0.15</v>
      </c>
      <c r="AE166" s="215" t="s">
        <v>131</v>
      </c>
      <c r="AF166" s="142">
        <f>IF(AE166=CONTROLES!$C$50,CONTROLES!$D$50,CONTROLES!$D$51)</f>
        <v>15</v>
      </c>
      <c r="AG166" s="212" t="s">
        <v>132</v>
      </c>
      <c r="AH166" s="142">
        <f>IF(AG166=CONTROLES!$C$52,CONTROLES!$D$52,CONTROLES!$D$53)</f>
        <v>15</v>
      </c>
      <c r="AI166" s="212" t="s">
        <v>133</v>
      </c>
      <c r="AJ166" s="142">
        <f>IF('Riesgos gestión'!AI166=CONTROLES!$C$54,CONTROLES!$D$54,CONTROLES!$D$55)</f>
        <v>15</v>
      </c>
      <c r="AK166" s="214" t="s">
        <v>145</v>
      </c>
      <c r="AL166" s="142" t="e" cm="1">
        <f t="array" ref="AL166">_xlfn.IFS(AK166=CONTROLES!$C$56,"15",'Riesgos gestión'!AK166=CONTROLES!$C$57,"10",AK166=CONTROLES!$C$58,"0")</f>
        <v>#N/A</v>
      </c>
      <c r="AM166" s="212" t="s">
        <v>135</v>
      </c>
      <c r="AN166" s="142">
        <f>IF(AM166=CONTROLES!$C$59,CONTROLES!$D$59,CONTROLES!$D$60)</f>
        <v>15</v>
      </c>
      <c r="AO166" s="212" t="s">
        <v>136</v>
      </c>
      <c r="AP166" s="142">
        <f>IF(AO166=CONTROLES!$C$61,CONTROLES!$D$61,CONTROLES!$D$62)</f>
        <v>15</v>
      </c>
      <c r="AQ166" s="212" t="s">
        <v>137</v>
      </c>
      <c r="AR166" s="142" t="str" cm="1">
        <f t="array" ref="AR166">_xlfn.IFS(AQ166=CONTROLES!$C$63,"10",'Riesgos gestión'!AQ166=CONTROLES!$C$64,"5",AQ166=CONTROLES!$C$65,"0")</f>
        <v>10</v>
      </c>
      <c r="AS166" s="218" t="e">
        <f t="shared" si="12"/>
        <v>#N/A</v>
      </c>
      <c r="AT166" s="219" t="str">
        <f t="shared" si="11"/>
        <v/>
      </c>
      <c r="AU166" s="306"/>
      <c r="AV166" s="306"/>
      <c r="AW166" s="306"/>
      <c r="AX166" s="306"/>
      <c r="AY166" s="306"/>
      <c r="AZ166" s="306"/>
      <c r="BA166" s="306"/>
      <c r="BB166" s="188"/>
      <c r="BC166" s="188"/>
      <c r="BD166" s="192"/>
      <c r="BE166" s="197"/>
      <c r="BF166" s="197"/>
      <c r="BG166" s="198"/>
      <c r="BH166" s="198"/>
      <c r="BI166" s="306"/>
      <c r="BJ166" s="157"/>
      <c r="BK166" s="157"/>
      <c r="BL166" s="157"/>
      <c r="BM166" s="157"/>
      <c r="BN166" s="157"/>
      <c r="BO166" s="157"/>
      <c r="BP166" s="157"/>
      <c r="BQ166" s="157"/>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c r="CS166" s="158"/>
      <c r="CT166" s="158"/>
      <c r="CU166" s="158"/>
      <c r="CV166" s="158"/>
      <c r="CW166" s="158"/>
      <c r="CX166" s="158"/>
      <c r="CY166" s="158"/>
      <c r="CZ166" s="158"/>
      <c r="DA166" s="158"/>
      <c r="DB166" s="158"/>
      <c r="DC166" s="158"/>
      <c r="DD166" s="388"/>
      <c r="DE166" s="388"/>
      <c r="DF166" s="388"/>
      <c r="DG166" s="388"/>
      <c r="DH166" s="388"/>
      <c r="DI166" s="388"/>
      <c r="DJ166" s="388"/>
      <c r="DK166" s="388"/>
      <c r="DL166" s="388"/>
      <c r="DM166" s="158"/>
      <c r="DN166" s="158"/>
      <c r="DO166" s="158"/>
      <c r="DP166" s="158"/>
      <c r="DQ166" s="158"/>
      <c r="DR166" s="158"/>
      <c r="DS166" s="158"/>
      <c r="DT166" s="158"/>
      <c r="DU166" s="158"/>
      <c r="DV166" s="158"/>
      <c r="DW166" s="158"/>
      <c r="DX166" s="158"/>
      <c r="DY166" s="158"/>
      <c r="DZ166" s="158"/>
    </row>
    <row r="167" spans="1:130" ht="116.25" customHeight="1" x14ac:dyDescent="0.25">
      <c r="A167" s="317">
        <v>28</v>
      </c>
      <c r="B167" s="310" t="s">
        <v>307</v>
      </c>
      <c r="C167" s="310" t="str">
        <f>VLOOKUP(B167,FORMULAS!$A$30:$C$52,2,0)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167" s="310" t="str">
        <f>VLOOKUP(B167,FORMULAS!$A$30:$C$52,3,0)</f>
        <v>Director de Reasentamientos</v>
      </c>
      <c r="E167" s="327" t="s">
        <v>121</v>
      </c>
      <c r="F167" s="339" t="s">
        <v>667</v>
      </c>
      <c r="G167" s="353" t="s">
        <v>669</v>
      </c>
      <c r="H167" s="347" t="s">
        <v>668</v>
      </c>
      <c r="I167" s="317">
        <v>900</v>
      </c>
      <c r="J167" s="313" t="str">
        <f>VLOOKUP(K167,'Tabla probabilidad'!$D$3:$E$8,2,0)</f>
        <v>Baja</v>
      </c>
      <c r="K167" s="316">
        <v>0.4</v>
      </c>
      <c r="L167" s="316" t="s">
        <v>185</v>
      </c>
      <c r="M167" s="305" t="str">
        <f>VLOOKUP(L167,'Tabla Impacto'!$D$3:$F$8,3,0)</f>
        <v>Moderado</v>
      </c>
      <c r="N167" s="329">
        <v>0.8</v>
      </c>
      <c r="O167" s="329" t="str">
        <f>CONCATENATE(M167,J167)</f>
        <v>ModeradoBaja</v>
      </c>
      <c r="P167" s="307" t="str">
        <f>VLOOKUP(O167,FORMULAS!$K$17:$L$42,2,0)</f>
        <v>Moderado</v>
      </c>
      <c r="Q167" s="173">
        <v>1</v>
      </c>
      <c r="R167" s="179" t="s">
        <v>313</v>
      </c>
      <c r="S167" s="141" t="s">
        <v>179</v>
      </c>
      <c r="T167" s="215" t="s">
        <v>179</v>
      </c>
      <c r="U167" s="151">
        <f>+IF(T167='Tabla Valoración controles'!$D$4,'Tabla Valoración controles'!$F$4,IF(T167='Tabla Valoración controles'!$D$5,'Tabla Valoración controles'!$F$5,IF(T167=FORMULAS!$A$10,0,'Tabla Valoración controles'!$F$6)))</f>
        <v>0.15</v>
      </c>
      <c r="V167" s="215" t="s">
        <v>127</v>
      </c>
      <c r="W167" s="151">
        <f>+IF(V167='Tabla Valoración controles'!$D$7,'Tabla Valoración controles'!$F$7,IF(V167=FORMULAS!$A$10,0,'Tabla Valoración controles'!$F$8))</f>
        <v>0.15</v>
      </c>
      <c r="X167" s="213" t="s">
        <v>128</v>
      </c>
      <c r="Y167" s="151">
        <f>+IF(X167='Tabla Valoración controles'!$D$9,'Tabla Valoración controles'!$F$9,'Tabla Valoración controles'!$F$10)</f>
        <v>0</v>
      </c>
      <c r="Z167" s="215" t="s">
        <v>129</v>
      </c>
      <c r="AA167" s="151">
        <f>+IF(Z167='Tabla Valoración controles'!$D$11,'Tabla Valoración controles'!$F$11,'Tabla Valoración controles'!$F$12)</f>
        <v>0</v>
      </c>
      <c r="AB167" s="215" t="s">
        <v>130</v>
      </c>
      <c r="AC167" s="151">
        <f>+IF(AB167='Tabla Valoración controles'!$D$13,'Tabla Valoración controles'!$F$13,'Tabla Valoración controles'!$F$14)</f>
        <v>0</v>
      </c>
      <c r="AD167" s="151">
        <f t="shared" si="10"/>
        <v>0.3</v>
      </c>
      <c r="AE167" s="215" t="s">
        <v>131</v>
      </c>
      <c r="AF167" s="142">
        <f>IF(AE167=CONTROLES!$C$50,CONTROLES!$D$50,CONTROLES!$D$51)</f>
        <v>15</v>
      </c>
      <c r="AG167" s="212" t="s">
        <v>132</v>
      </c>
      <c r="AH167" s="142">
        <f>IF(AG167=CONTROLES!$C$52,CONTROLES!$D$52,CONTROLES!$D$53)</f>
        <v>15</v>
      </c>
      <c r="AI167" s="212" t="s">
        <v>133</v>
      </c>
      <c r="AJ167" s="142">
        <f>IF('Riesgos gestión'!AI167=CONTROLES!$C$54,CONTROLES!$D$54,CONTROLES!$D$55)</f>
        <v>15</v>
      </c>
      <c r="AK167" s="212" t="s">
        <v>134</v>
      </c>
      <c r="AL167" s="142" t="str" cm="1">
        <f t="array" ref="AL167">_xlfn.IFS(AK167=CONTROLES!$C$56,"15",'Riesgos gestión'!AK167=CONTROLES!$C$57,"10",AK167=CONTROLES!$C$58,"0")</f>
        <v>15</v>
      </c>
      <c r="AM167" s="212" t="s">
        <v>135</v>
      </c>
      <c r="AN167" s="142">
        <f>IF(AM167=CONTROLES!$C$59,CONTROLES!$D$59,CONTROLES!$D$60)</f>
        <v>15</v>
      </c>
      <c r="AO167" s="212" t="s">
        <v>136</v>
      </c>
      <c r="AP167" s="142">
        <f>IF(AO167=CONTROLES!$C$61,CONTROLES!$D$61,CONTROLES!$D$62)</f>
        <v>15</v>
      </c>
      <c r="AQ167" s="212" t="s">
        <v>137</v>
      </c>
      <c r="AR167" s="142" t="str" cm="1">
        <f t="array" ref="AR167">_xlfn.IFS(AQ167=CONTROLES!$C$63,"10",'Riesgos gestión'!AQ167=CONTROLES!$C$64,"5",AQ167=CONTROLES!$C$65,"0")</f>
        <v>10</v>
      </c>
      <c r="AS167" s="218">
        <f t="shared" si="12"/>
        <v>100</v>
      </c>
      <c r="AT167" s="219" t="str">
        <f t="shared" si="11"/>
        <v>Fuerte</v>
      </c>
      <c r="AU167" s="315">
        <v>0</v>
      </c>
      <c r="AV167" s="315" t="s">
        <v>172</v>
      </c>
      <c r="AW167" s="315" t="s">
        <v>189</v>
      </c>
      <c r="AX167" s="315">
        <v>0.2</v>
      </c>
      <c r="AY167" s="316" t="str">
        <f>CONCATENATE(AW167,AV167)</f>
        <v>ModeradoMedia</v>
      </c>
      <c r="AZ167" s="317" t="str">
        <f>VLOOKUP(AY173,[4]FORMULAS!$K$17:$L$42,2,0)</f>
        <v>Moderado</v>
      </c>
      <c r="BA167" s="316" t="s">
        <v>138</v>
      </c>
      <c r="BB167" s="188" t="s">
        <v>314</v>
      </c>
      <c r="BC167" s="188" t="s">
        <v>308</v>
      </c>
      <c r="BD167" s="192" t="s">
        <v>285</v>
      </c>
      <c r="BE167" s="197">
        <v>45292</v>
      </c>
      <c r="BF167" s="197">
        <v>45626</v>
      </c>
      <c r="BG167" s="198" t="s">
        <v>219</v>
      </c>
      <c r="BH167" s="198" t="s">
        <v>309</v>
      </c>
      <c r="BI167" s="316" t="s">
        <v>539</v>
      </c>
      <c r="BJ167" s="157"/>
      <c r="BK167" s="157"/>
      <c r="BL167" s="157"/>
      <c r="BM167" s="157"/>
      <c r="BN167" s="157"/>
      <c r="BO167" s="157"/>
      <c r="BP167" s="157"/>
      <c r="BQ167" s="157"/>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c r="CS167" s="158"/>
      <c r="CT167" s="158"/>
      <c r="CU167" s="158"/>
      <c r="CV167" s="158"/>
      <c r="CW167" s="158"/>
      <c r="CX167" s="158"/>
      <c r="CY167" s="158"/>
      <c r="CZ167" s="158"/>
      <c r="DA167" s="158"/>
      <c r="DB167" s="158"/>
      <c r="DC167" s="386"/>
      <c r="DD167" s="391" t="s">
        <v>692</v>
      </c>
      <c r="DE167" s="392" t="s">
        <v>746</v>
      </c>
      <c r="DF167" s="392"/>
      <c r="DG167" s="392" t="s">
        <v>747</v>
      </c>
      <c r="DH167" s="392"/>
      <c r="DI167" s="392" t="s">
        <v>748</v>
      </c>
      <c r="DJ167" s="392" t="s">
        <v>697</v>
      </c>
      <c r="DK167" s="394"/>
      <c r="DL167" s="394"/>
      <c r="DM167" s="402">
        <v>45667</v>
      </c>
      <c r="DN167" s="403" t="s">
        <v>759</v>
      </c>
      <c r="DO167" s="390" t="s">
        <v>760</v>
      </c>
      <c r="DP167" s="403" t="s">
        <v>761</v>
      </c>
      <c r="DQ167" s="390" t="s">
        <v>762</v>
      </c>
      <c r="DR167" s="403" t="s">
        <v>538</v>
      </c>
      <c r="DS167" s="403" t="s">
        <v>761</v>
      </c>
      <c r="DT167" s="403" t="s">
        <v>757</v>
      </c>
      <c r="DU167" s="158"/>
      <c r="DV167" s="158"/>
      <c r="DW167" s="158"/>
      <c r="DX167" s="158"/>
      <c r="DY167" s="158"/>
      <c r="DZ167" s="158"/>
    </row>
    <row r="168" spans="1:130" ht="116.25" customHeight="1" x14ac:dyDescent="0.25">
      <c r="A168" s="309"/>
      <c r="B168" s="306"/>
      <c r="C168" s="306"/>
      <c r="D168" s="306"/>
      <c r="E168" s="306"/>
      <c r="F168" s="306"/>
      <c r="G168" s="311"/>
      <c r="H168" s="348"/>
      <c r="I168" s="306"/>
      <c r="J168" s="306"/>
      <c r="K168" s="306"/>
      <c r="L168" s="306"/>
      <c r="M168" s="306"/>
      <c r="N168" s="306"/>
      <c r="O168" s="306"/>
      <c r="P168" s="306"/>
      <c r="Q168" s="173">
        <v>2</v>
      </c>
      <c r="R168" s="179" t="s">
        <v>315</v>
      </c>
      <c r="S168" s="141" t="s">
        <v>126</v>
      </c>
      <c r="T168" s="215" t="s">
        <v>126</v>
      </c>
      <c r="U168" s="151">
        <f>+IF(T168='Tabla Valoración controles'!$D$4,'Tabla Valoración controles'!$F$4,IF(T168='Tabla Valoración controles'!$D$5,'Tabla Valoración controles'!$F$5,IF(T168=FORMULAS!$A$10,0,'Tabla Valoración controles'!$F$6)))</f>
        <v>0.25</v>
      </c>
      <c r="V168" s="215" t="s">
        <v>127</v>
      </c>
      <c r="W168" s="151">
        <f>+IF(V168='Tabla Valoración controles'!$D$7,'Tabla Valoración controles'!$F$7,IF(V168=FORMULAS!$A$10,0,'Tabla Valoración controles'!$F$8))</f>
        <v>0.15</v>
      </c>
      <c r="X168" s="213" t="s">
        <v>128</v>
      </c>
      <c r="Y168" s="151">
        <f>+IF(X168='Tabla Valoración controles'!$D$9,'Tabla Valoración controles'!$F$9,'Tabla Valoración controles'!$F$10)</f>
        <v>0</v>
      </c>
      <c r="Z168" s="215" t="s">
        <v>129</v>
      </c>
      <c r="AA168" s="151">
        <f>+IF(Z168='Tabla Valoración controles'!$D$11,'Tabla Valoración controles'!$F$11,'Tabla Valoración controles'!$F$12)</f>
        <v>0</v>
      </c>
      <c r="AB168" s="215" t="s">
        <v>130</v>
      </c>
      <c r="AC168" s="151">
        <f>+IF(AB168='Tabla Valoración controles'!$D$13,'Tabla Valoración controles'!$F$13,'Tabla Valoración controles'!$F$14)</f>
        <v>0</v>
      </c>
      <c r="AD168" s="151">
        <f t="shared" si="10"/>
        <v>0.4</v>
      </c>
      <c r="AE168" s="215" t="s">
        <v>131</v>
      </c>
      <c r="AF168" s="142">
        <f>IF(AE168=CONTROLES!$C$50,CONTROLES!$D$50,CONTROLES!$D$51)</f>
        <v>15</v>
      </c>
      <c r="AG168" s="212" t="s">
        <v>132</v>
      </c>
      <c r="AH168" s="142">
        <f>IF(AG168=CONTROLES!$C$52,CONTROLES!$D$52,CONTROLES!$D$53)</f>
        <v>15</v>
      </c>
      <c r="AI168" s="212" t="s">
        <v>133</v>
      </c>
      <c r="AJ168" s="142">
        <f>IF('Riesgos gestión'!AI168=CONTROLES!$C$54,CONTROLES!$D$54,CONTROLES!$D$55)</f>
        <v>15</v>
      </c>
      <c r="AK168" s="212" t="s">
        <v>134</v>
      </c>
      <c r="AL168" s="142" t="str" cm="1">
        <f t="array" ref="AL168">_xlfn.IFS(AK168=CONTROLES!$C$56,"15",'Riesgos gestión'!AK168=CONTROLES!$C$57,"10",AK168=CONTROLES!$C$58,"0")</f>
        <v>15</v>
      </c>
      <c r="AM168" s="212" t="s">
        <v>135</v>
      </c>
      <c r="AN168" s="142">
        <f>IF(AM168=CONTROLES!$C$59,CONTROLES!$D$59,CONTROLES!$D$60)</f>
        <v>15</v>
      </c>
      <c r="AO168" s="212" t="s">
        <v>136</v>
      </c>
      <c r="AP168" s="142">
        <f>IF(AO168=CONTROLES!$C$61,CONTROLES!$D$61,CONTROLES!$D$62)</f>
        <v>15</v>
      </c>
      <c r="AQ168" s="212" t="s">
        <v>137</v>
      </c>
      <c r="AR168" s="142" t="str" cm="1">
        <f t="array" ref="AR168">_xlfn.IFS(AQ168=CONTROLES!$C$63,"10",'Riesgos gestión'!AQ168=CONTROLES!$C$64,"5",AQ168=CONTROLES!$C$65,"0")</f>
        <v>10</v>
      </c>
      <c r="AS168" s="218">
        <f t="shared" si="12"/>
        <v>100</v>
      </c>
      <c r="AT168" s="219" t="str">
        <f t="shared" si="11"/>
        <v>Fuerte</v>
      </c>
      <c r="AU168" s="306"/>
      <c r="AV168" s="306"/>
      <c r="AW168" s="306"/>
      <c r="AX168" s="306"/>
      <c r="AY168" s="306"/>
      <c r="AZ168" s="306"/>
      <c r="BA168" s="306"/>
      <c r="BB168" s="188" t="s">
        <v>316</v>
      </c>
      <c r="BC168" s="188" t="s">
        <v>308</v>
      </c>
      <c r="BD168" s="192" t="s">
        <v>187</v>
      </c>
      <c r="BE168" s="197">
        <v>45292</v>
      </c>
      <c r="BF168" s="197">
        <v>45626</v>
      </c>
      <c r="BG168" s="156" t="s">
        <v>317</v>
      </c>
      <c r="BH168" s="156" t="s">
        <v>318</v>
      </c>
      <c r="BI168" s="306"/>
      <c r="BJ168" s="157"/>
      <c r="BK168" s="157"/>
      <c r="BL168" s="157"/>
      <c r="BM168" s="157"/>
      <c r="BN168" s="157"/>
      <c r="BO168" s="157"/>
      <c r="BP168" s="157"/>
      <c r="BQ168" s="157"/>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386"/>
      <c r="DD168" s="391" t="s">
        <v>692</v>
      </c>
      <c r="DE168" s="392" t="s">
        <v>749</v>
      </c>
      <c r="DF168" s="392"/>
      <c r="DG168" s="392" t="s">
        <v>750</v>
      </c>
      <c r="DH168" s="392"/>
      <c r="DI168" s="392" t="s">
        <v>748</v>
      </c>
      <c r="DJ168" s="392" t="s">
        <v>697</v>
      </c>
      <c r="DK168" s="394"/>
      <c r="DL168" s="394"/>
      <c r="DM168" s="402">
        <v>45667</v>
      </c>
      <c r="DN168" s="403" t="s">
        <v>759</v>
      </c>
      <c r="DO168" s="390" t="s">
        <v>760</v>
      </c>
      <c r="DP168" s="403" t="s">
        <v>761</v>
      </c>
      <c r="DQ168" s="390" t="s">
        <v>762</v>
      </c>
      <c r="DR168" s="403" t="s">
        <v>538</v>
      </c>
      <c r="DS168" s="403" t="s">
        <v>761</v>
      </c>
      <c r="DT168" s="403" t="s">
        <v>757</v>
      </c>
      <c r="DU168" s="158"/>
      <c r="DV168" s="158"/>
      <c r="DW168" s="158"/>
      <c r="DX168" s="158"/>
      <c r="DY168" s="158"/>
      <c r="DZ168" s="158"/>
    </row>
    <row r="169" spans="1:130" ht="114.75" customHeight="1" x14ac:dyDescent="0.25">
      <c r="A169" s="309"/>
      <c r="B169" s="306"/>
      <c r="C169" s="306"/>
      <c r="D169" s="306"/>
      <c r="E169" s="306"/>
      <c r="F169" s="306"/>
      <c r="G169" s="311"/>
      <c r="H169" s="348"/>
      <c r="I169" s="306"/>
      <c r="J169" s="306"/>
      <c r="K169" s="306"/>
      <c r="L169" s="306"/>
      <c r="M169" s="306"/>
      <c r="N169" s="306"/>
      <c r="O169" s="306"/>
      <c r="P169" s="306"/>
      <c r="Q169" s="173">
        <v>3</v>
      </c>
      <c r="R169" s="179" t="s">
        <v>319</v>
      </c>
      <c r="S169" s="141" t="s">
        <v>126</v>
      </c>
      <c r="T169" s="215" t="s">
        <v>126</v>
      </c>
      <c r="U169" s="151">
        <f>+IF(T169='Tabla Valoración controles'!$D$4,'Tabla Valoración controles'!$F$4,IF(T169='Tabla Valoración controles'!$D$5,'Tabla Valoración controles'!$F$5,IF(T169=FORMULAS!$A$10,0,'Tabla Valoración controles'!$F$6)))</f>
        <v>0.25</v>
      </c>
      <c r="V169" s="215" t="s">
        <v>127</v>
      </c>
      <c r="W169" s="151">
        <f>+IF(V169='Tabla Valoración controles'!$D$7,'Tabla Valoración controles'!$F$7,IF(V169=FORMULAS!$A$10,0,'Tabla Valoración controles'!$F$8))</f>
        <v>0.15</v>
      </c>
      <c r="X169" s="213" t="s">
        <v>128</v>
      </c>
      <c r="Y169" s="151">
        <f>+IF(X169='Tabla Valoración controles'!$D$9,'Tabla Valoración controles'!$F$9,'Tabla Valoración controles'!$F$10)</f>
        <v>0</v>
      </c>
      <c r="Z169" s="215" t="s">
        <v>129</v>
      </c>
      <c r="AA169" s="151">
        <f>+IF(Z169='Tabla Valoración controles'!$D$11,'Tabla Valoración controles'!$F$11,'Tabla Valoración controles'!$F$12)</f>
        <v>0</v>
      </c>
      <c r="AB169" s="215" t="s">
        <v>130</v>
      </c>
      <c r="AC169" s="151">
        <f>+IF(AB169='Tabla Valoración controles'!$D$13,'Tabla Valoración controles'!$F$13,'Tabla Valoración controles'!$F$14)</f>
        <v>0</v>
      </c>
      <c r="AD169" s="151">
        <f t="shared" si="10"/>
        <v>0.4</v>
      </c>
      <c r="AE169" s="215" t="s">
        <v>131</v>
      </c>
      <c r="AF169" s="142">
        <f>IF(AE169=CONTROLES!$C$50,CONTROLES!$D$50,CONTROLES!$D$51)</f>
        <v>15</v>
      </c>
      <c r="AG169" s="212" t="s">
        <v>132</v>
      </c>
      <c r="AH169" s="142">
        <f>IF(AG169=CONTROLES!$C$52,CONTROLES!$D$52,CONTROLES!$D$53)</f>
        <v>15</v>
      </c>
      <c r="AI169" s="212" t="s">
        <v>133</v>
      </c>
      <c r="AJ169" s="142">
        <f>IF('Riesgos gestión'!AI169=CONTROLES!$C$54,CONTROLES!$D$54,CONTROLES!$D$55)</f>
        <v>15</v>
      </c>
      <c r="AK169" s="212" t="s">
        <v>134</v>
      </c>
      <c r="AL169" s="142" t="str" cm="1">
        <f t="array" ref="AL169">_xlfn.IFS(AK169=CONTROLES!$C$56,"15",'Riesgos gestión'!AK169=CONTROLES!$C$57,"10",AK169=CONTROLES!$C$58,"0")</f>
        <v>15</v>
      </c>
      <c r="AM169" s="212" t="s">
        <v>135</v>
      </c>
      <c r="AN169" s="142">
        <f>IF(AM169=CONTROLES!$C$59,CONTROLES!$D$59,CONTROLES!$D$60)</f>
        <v>15</v>
      </c>
      <c r="AO169" s="212" t="s">
        <v>136</v>
      </c>
      <c r="AP169" s="142">
        <f>IF(AO169=CONTROLES!$C$61,CONTROLES!$D$61,CONTROLES!$D$62)</f>
        <v>15</v>
      </c>
      <c r="AQ169" s="212" t="s">
        <v>137</v>
      </c>
      <c r="AR169" s="142" t="str" cm="1">
        <f t="array" ref="AR169">_xlfn.IFS(AQ169=CONTROLES!$C$63,"10",'Riesgos gestión'!AQ169=CONTROLES!$C$64,"5",AQ169=CONTROLES!$C$65,"0")</f>
        <v>10</v>
      </c>
      <c r="AS169" s="218">
        <f t="shared" si="12"/>
        <v>100</v>
      </c>
      <c r="AT169" s="219" t="str">
        <f t="shared" si="11"/>
        <v>Fuerte</v>
      </c>
      <c r="AU169" s="306"/>
      <c r="AV169" s="306"/>
      <c r="AW169" s="306"/>
      <c r="AX169" s="306"/>
      <c r="AY169" s="306"/>
      <c r="AZ169" s="306"/>
      <c r="BA169" s="306"/>
      <c r="BB169" s="188" t="s">
        <v>320</v>
      </c>
      <c r="BC169" s="188" t="s">
        <v>308</v>
      </c>
      <c r="BD169" s="192" t="s">
        <v>187</v>
      </c>
      <c r="BE169" s="197">
        <v>45292</v>
      </c>
      <c r="BF169" s="197">
        <v>45626</v>
      </c>
      <c r="BG169" s="156" t="s">
        <v>321</v>
      </c>
      <c r="BH169" s="156" t="s">
        <v>318</v>
      </c>
      <c r="BI169" s="306"/>
      <c r="BJ169" s="157"/>
      <c r="BK169" s="157"/>
      <c r="BL169" s="157"/>
      <c r="BM169" s="157"/>
      <c r="BN169" s="157"/>
      <c r="BO169" s="157"/>
      <c r="BP169" s="157"/>
      <c r="BQ169" s="157"/>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389"/>
      <c r="DE169" s="389"/>
      <c r="DF169" s="389"/>
      <c r="DG169" s="389"/>
      <c r="DH169" s="389"/>
      <c r="DI169" s="389"/>
      <c r="DJ169" s="389"/>
      <c r="DK169" s="389"/>
      <c r="DL169" s="389"/>
      <c r="DM169" s="158"/>
      <c r="DN169" s="158"/>
      <c r="DO169" s="158"/>
      <c r="DP169" s="158"/>
      <c r="DQ169" s="158"/>
      <c r="DR169" s="158"/>
      <c r="DS169" s="158"/>
      <c r="DT169" s="158"/>
      <c r="DU169" s="158"/>
      <c r="DV169" s="158"/>
      <c r="DW169" s="158"/>
      <c r="DX169" s="158"/>
      <c r="DY169" s="158"/>
      <c r="DZ169" s="158"/>
    </row>
    <row r="170" spans="1:130" ht="27" hidden="1" customHeight="1" x14ac:dyDescent="0.25">
      <c r="A170" s="309"/>
      <c r="B170" s="306"/>
      <c r="C170" s="306"/>
      <c r="D170" s="306"/>
      <c r="E170" s="306"/>
      <c r="F170" s="306"/>
      <c r="G170" s="311"/>
      <c r="H170" s="348"/>
      <c r="I170" s="306"/>
      <c r="J170" s="306"/>
      <c r="K170" s="306"/>
      <c r="L170" s="306"/>
      <c r="M170" s="306"/>
      <c r="N170" s="306"/>
      <c r="O170" s="306"/>
      <c r="P170" s="306"/>
      <c r="Q170" s="173"/>
      <c r="R170" s="179"/>
      <c r="S170" s="141" t="s">
        <v>145</v>
      </c>
      <c r="T170" s="213" t="s">
        <v>145</v>
      </c>
      <c r="U170" s="151">
        <f>+IF(T170='Tabla Valoración controles'!$D$4,'Tabla Valoración controles'!$F$4,IF(T170='Tabla Valoración controles'!$D$5,'Tabla Valoración controles'!$F$5,IF(T170=FORMULAS!$A$10,0,'Tabla Valoración controles'!$F$6)))</f>
        <v>0</v>
      </c>
      <c r="V170" s="215" t="s">
        <v>127</v>
      </c>
      <c r="W170" s="151">
        <f>+IF(V170='Tabla Valoración controles'!$D$7,'Tabla Valoración controles'!$F$7,IF(V170=FORMULAS!$A$10,0,'Tabla Valoración controles'!$F$8))</f>
        <v>0.15</v>
      </c>
      <c r="X170" s="213"/>
      <c r="Y170" s="151">
        <f>+IF(X170='Tabla Valoración controles'!$D$9,'Tabla Valoración controles'!$F$9,'Tabla Valoración controles'!$F$10)</f>
        <v>0</v>
      </c>
      <c r="Z170" s="215" t="s">
        <v>129</v>
      </c>
      <c r="AA170" s="151">
        <f>+IF(Z170='Tabla Valoración controles'!$D$11,'Tabla Valoración controles'!$F$11,'Tabla Valoración controles'!$F$12)</f>
        <v>0</v>
      </c>
      <c r="AB170" s="215" t="s">
        <v>130</v>
      </c>
      <c r="AC170" s="151">
        <f>+IF(AB170='Tabla Valoración controles'!$D$13,'Tabla Valoración controles'!$F$13,'Tabla Valoración controles'!$F$14)</f>
        <v>0</v>
      </c>
      <c r="AD170" s="151">
        <f t="shared" si="10"/>
        <v>0.15</v>
      </c>
      <c r="AE170" s="215" t="s">
        <v>131</v>
      </c>
      <c r="AF170" s="142">
        <f>IF(AE170=CONTROLES!$C$50,CONTROLES!$D$50,CONTROLES!$D$51)</f>
        <v>15</v>
      </c>
      <c r="AG170" s="212" t="s">
        <v>132</v>
      </c>
      <c r="AH170" s="142">
        <f>IF(AG170=CONTROLES!$C$52,CONTROLES!$D$52,CONTROLES!$D$53)</f>
        <v>15</v>
      </c>
      <c r="AI170" s="212" t="s">
        <v>133</v>
      </c>
      <c r="AJ170" s="142">
        <f>IF('Riesgos gestión'!AI170=CONTROLES!$C$54,CONTROLES!$D$54,CONTROLES!$D$55)</f>
        <v>15</v>
      </c>
      <c r="AK170" s="214" t="s">
        <v>145</v>
      </c>
      <c r="AL170" s="142" t="e" cm="1">
        <f t="array" ref="AL170">_xlfn.IFS(AK170=CONTROLES!$C$56,"15",'Riesgos gestión'!AK170=CONTROLES!$C$57,"10",AK170=CONTROLES!$C$58,"0")</f>
        <v>#N/A</v>
      </c>
      <c r="AM170" s="212" t="s">
        <v>135</v>
      </c>
      <c r="AN170" s="142">
        <f>IF(AM170=CONTROLES!$C$59,CONTROLES!$D$59,CONTROLES!$D$60)</f>
        <v>15</v>
      </c>
      <c r="AO170" s="212" t="s">
        <v>136</v>
      </c>
      <c r="AP170" s="142">
        <f>IF(AO170=CONTROLES!$C$61,CONTROLES!$D$61,CONTROLES!$D$62)</f>
        <v>15</v>
      </c>
      <c r="AQ170" s="212" t="s">
        <v>137</v>
      </c>
      <c r="AR170" s="142" t="str" cm="1">
        <f t="array" ref="AR170">_xlfn.IFS(AQ170=CONTROLES!$C$63,"10",'Riesgos gestión'!AQ170=CONTROLES!$C$64,"5",AQ170=CONTROLES!$C$65,"0")</f>
        <v>10</v>
      </c>
      <c r="AS170" s="218" t="e">
        <f t="shared" si="12"/>
        <v>#N/A</v>
      </c>
      <c r="AT170" s="219" t="str">
        <f t="shared" si="11"/>
        <v/>
      </c>
      <c r="AU170" s="306"/>
      <c r="AV170" s="306"/>
      <c r="AW170" s="306"/>
      <c r="AX170" s="306"/>
      <c r="AY170" s="306"/>
      <c r="AZ170" s="306"/>
      <c r="BA170" s="306"/>
      <c r="BB170" s="188"/>
      <c r="BC170" s="188"/>
      <c r="BD170" s="192"/>
      <c r="BE170" s="193"/>
      <c r="BF170" s="193"/>
      <c r="BG170" s="156"/>
      <c r="BH170" s="156"/>
      <c r="BI170" s="306"/>
      <c r="BJ170" s="157"/>
      <c r="BK170" s="157"/>
      <c r="BL170" s="157"/>
      <c r="BM170" s="157"/>
      <c r="BN170" s="157"/>
      <c r="BO170" s="157"/>
      <c r="BP170" s="157"/>
      <c r="BQ170" s="157"/>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row>
    <row r="171" spans="1:130" ht="27" hidden="1" customHeight="1" x14ac:dyDescent="0.25">
      <c r="A171" s="309"/>
      <c r="B171" s="306"/>
      <c r="C171" s="306"/>
      <c r="D171" s="306"/>
      <c r="E171" s="306"/>
      <c r="F171" s="306"/>
      <c r="G171" s="311"/>
      <c r="H171" s="348"/>
      <c r="I171" s="306"/>
      <c r="J171" s="306"/>
      <c r="K171" s="306"/>
      <c r="L171" s="306"/>
      <c r="M171" s="306"/>
      <c r="N171" s="306"/>
      <c r="O171" s="306"/>
      <c r="P171" s="306"/>
      <c r="Q171" s="173"/>
      <c r="R171" s="179"/>
      <c r="S171" s="141" t="s">
        <v>145</v>
      </c>
      <c r="T171" s="213" t="s">
        <v>145</v>
      </c>
      <c r="U171" s="151">
        <f>+IF(T171='Tabla Valoración controles'!$D$4,'Tabla Valoración controles'!$F$4,IF(T171='Tabla Valoración controles'!$D$5,'Tabla Valoración controles'!$F$5,IF(T171=FORMULAS!$A$10,0,'Tabla Valoración controles'!$F$6)))</f>
        <v>0</v>
      </c>
      <c r="V171" s="215" t="s">
        <v>127</v>
      </c>
      <c r="W171" s="151">
        <f>+IF(V171='Tabla Valoración controles'!$D$7,'Tabla Valoración controles'!$F$7,IF(V171=FORMULAS!$A$10,0,'Tabla Valoración controles'!$F$8))</f>
        <v>0.15</v>
      </c>
      <c r="X171" s="213"/>
      <c r="Y171" s="151">
        <f>+IF(X171='Tabla Valoración controles'!$D$9,'Tabla Valoración controles'!$F$9,'Tabla Valoración controles'!$F$10)</f>
        <v>0</v>
      </c>
      <c r="Z171" s="215" t="s">
        <v>129</v>
      </c>
      <c r="AA171" s="151">
        <f>+IF(Z171='Tabla Valoración controles'!$D$11,'Tabla Valoración controles'!$F$11,'Tabla Valoración controles'!$F$12)</f>
        <v>0</v>
      </c>
      <c r="AB171" s="215" t="s">
        <v>130</v>
      </c>
      <c r="AC171" s="151">
        <f>+IF(AB171='Tabla Valoración controles'!$D$13,'Tabla Valoración controles'!$F$13,'Tabla Valoración controles'!$F$14)</f>
        <v>0</v>
      </c>
      <c r="AD171" s="151">
        <f t="shared" si="10"/>
        <v>0.15</v>
      </c>
      <c r="AE171" s="215" t="s">
        <v>131</v>
      </c>
      <c r="AF171" s="142">
        <f>IF(AE171=CONTROLES!$C$50,CONTROLES!$D$50,CONTROLES!$D$51)</f>
        <v>15</v>
      </c>
      <c r="AG171" s="212" t="s">
        <v>132</v>
      </c>
      <c r="AH171" s="142">
        <f>IF(AG171=CONTROLES!$C$52,CONTROLES!$D$52,CONTROLES!$D$53)</f>
        <v>15</v>
      </c>
      <c r="AI171" s="212" t="s">
        <v>133</v>
      </c>
      <c r="AJ171" s="142">
        <f>IF('Riesgos gestión'!AI171=CONTROLES!$C$54,CONTROLES!$D$54,CONTROLES!$D$55)</f>
        <v>15</v>
      </c>
      <c r="AK171" s="214" t="s">
        <v>145</v>
      </c>
      <c r="AL171" s="142" t="e" cm="1">
        <f t="array" ref="AL171">_xlfn.IFS(AK171=CONTROLES!$C$56,"15",'Riesgos gestión'!AK171=CONTROLES!$C$57,"10",AK171=CONTROLES!$C$58,"0")</f>
        <v>#N/A</v>
      </c>
      <c r="AM171" s="212" t="s">
        <v>135</v>
      </c>
      <c r="AN171" s="142">
        <f>IF(AM171=CONTROLES!$C$59,CONTROLES!$D$59,CONTROLES!$D$60)</f>
        <v>15</v>
      </c>
      <c r="AO171" s="212" t="s">
        <v>136</v>
      </c>
      <c r="AP171" s="142">
        <f>IF(AO171=CONTROLES!$C$61,CONTROLES!$D$61,CONTROLES!$D$62)</f>
        <v>15</v>
      </c>
      <c r="AQ171" s="212" t="s">
        <v>137</v>
      </c>
      <c r="AR171" s="142" t="str" cm="1">
        <f t="array" ref="AR171">_xlfn.IFS(AQ171=CONTROLES!$C$63,"10",'Riesgos gestión'!AQ171=CONTROLES!$C$64,"5",AQ171=CONTROLES!$C$65,"0")</f>
        <v>10</v>
      </c>
      <c r="AS171" s="218" t="e">
        <f t="shared" si="12"/>
        <v>#N/A</v>
      </c>
      <c r="AT171" s="219" t="str">
        <f t="shared" si="11"/>
        <v/>
      </c>
      <c r="AU171" s="306"/>
      <c r="AV171" s="306"/>
      <c r="AW171" s="306"/>
      <c r="AX171" s="306"/>
      <c r="AY171" s="306"/>
      <c r="AZ171" s="306"/>
      <c r="BA171" s="306"/>
      <c r="BB171" s="188"/>
      <c r="BC171" s="188"/>
      <c r="BD171" s="192"/>
      <c r="BE171" s="190"/>
      <c r="BF171" s="190"/>
      <c r="BG171" s="156"/>
      <c r="BH171" s="156"/>
      <c r="BI171" s="306"/>
      <c r="BJ171" s="157"/>
      <c r="BK171" s="157"/>
      <c r="BL171" s="157"/>
      <c r="BM171" s="157"/>
      <c r="BN171" s="157"/>
      <c r="BO171" s="157"/>
      <c r="BP171" s="157"/>
      <c r="BQ171" s="157"/>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row>
    <row r="172" spans="1:130" ht="27" hidden="1" customHeight="1" x14ac:dyDescent="0.25">
      <c r="A172" s="309"/>
      <c r="B172" s="306"/>
      <c r="C172" s="306"/>
      <c r="D172" s="306"/>
      <c r="E172" s="306"/>
      <c r="F172" s="306"/>
      <c r="G172" s="311"/>
      <c r="H172" s="349"/>
      <c r="I172" s="306"/>
      <c r="J172" s="306"/>
      <c r="K172" s="306"/>
      <c r="L172" s="306"/>
      <c r="M172" s="306"/>
      <c r="N172" s="306"/>
      <c r="O172" s="306"/>
      <c r="P172" s="306"/>
      <c r="Q172" s="173"/>
      <c r="R172" s="179"/>
      <c r="S172" s="141" t="s">
        <v>145</v>
      </c>
      <c r="T172" s="213" t="s">
        <v>145</v>
      </c>
      <c r="U172" s="151">
        <f>+IF(T172='Tabla Valoración controles'!$D$4,'Tabla Valoración controles'!$F$4,IF(T172='Tabla Valoración controles'!$D$5,'Tabla Valoración controles'!$F$5,IF(T172=FORMULAS!$A$10,0,'Tabla Valoración controles'!$F$6)))</f>
        <v>0</v>
      </c>
      <c r="V172" s="215" t="s">
        <v>127</v>
      </c>
      <c r="W172" s="151">
        <f>+IF(V172='Tabla Valoración controles'!$D$7,'Tabla Valoración controles'!$F$7,IF(V172=FORMULAS!$A$10,0,'Tabla Valoración controles'!$F$8))</f>
        <v>0.15</v>
      </c>
      <c r="X172" s="213"/>
      <c r="Y172" s="151">
        <f>+IF(X172='Tabla Valoración controles'!$D$9,'Tabla Valoración controles'!$F$9,'Tabla Valoración controles'!$F$10)</f>
        <v>0</v>
      </c>
      <c r="Z172" s="215" t="s">
        <v>129</v>
      </c>
      <c r="AA172" s="151">
        <f>+IF(Z172='Tabla Valoración controles'!$D$11,'Tabla Valoración controles'!$F$11,'Tabla Valoración controles'!$F$12)</f>
        <v>0</v>
      </c>
      <c r="AB172" s="215" t="s">
        <v>130</v>
      </c>
      <c r="AC172" s="151">
        <f>+IF(AB172='Tabla Valoración controles'!$D$13,'Tabla Valoración controles'!$F$13,'Tabla Valoración controles'!$F$14)</f>
        <v>0</v>
      </c>
      <c r="AD172" s="151">
        <f t="shared" si="10"/>
        <v>0.15</v>
      </c>
      <c r="AE172" s="215" t="s">
        <v>131</v>
      </c>
      <c r="AF172" s="142">
        <f>IF(AE172=CONTROLES!$C$50,CONTROLES!$D$50,CONTROLES!$D$51)</f>
        <v>15</v>
      </c>
      <c r="AG172" s="212" t="s">
        <v>132</v>
      </c>
      <c r="AH172" s="142">
        <f>IF(AG172=CONTROLES!$C$52,CONTROLES!$D$52,CONTROLES!$D$53)</f>
        <v>15</v>
      </c>
      <c r="AI172" s="212" t="s">
        <v>133</v>
      </c>
      <c r="AJ172" s="142">
        <f>IF('Riesgos gestión'!AI172=CONTROLES!$C$54,CONTROLES!$D$54,CONTROLES!$D$55)</f>
        <v>15</v>
      </c>
      <c r="AK172" s="214" t="s">
        <v>145</v>
      </c>
      <c r="AL172" s="142" t="e" cm="1">
        <f t="array" ref="AL172">_xlfn.IFS(AK172=CONTROLES!$C$56,"15",'Riesgos gestión'!AK172=CONTROLES!$C$57,"10",AK172=CONTROLES!$C$58,"0")</f>
        <v>#N/A</v>
      </c>
      <c r="AM172" s="212" t="s">
        <v>135</v>
      </c>
      <c r="AN172" s="142">
        <f>IF(AM172=CONTROLES!$C$59,CONTROLES!$D$59,CONTROLES!$D$60)</f>
        <v>15</v>
      </c>
      <c r="AO172" s="212" t="s">
        <v>136</v>
      </c>
      <c r="AP172" s="142">
        <f>IF(AO172=CONTROLES!$C$61,CONTROLES!$D$61,CONTROLES!$D$62)</f>
        <v>15</v>
      </c>
      <c r="AQ172" s="212" t="s">
        <v>137</v>
      </c>
      <c r="AR172" s="142" t="str" cm="1">
        <f t="array" ref="AR172">_xlfn.IFS(AQ172=CONTROLES!$C$63,"10",'Riesgos gestión'!AQ172=CONTROLES!$C$64,"5",AQ172=CONTROLES!$C$65,"0")</f>
        <v>10</v>
      </c>
      <c r="AS172" s="218" t="e">
        <f t="shared" si="12"/>
        <v>#N/A</v>
      </c>
      <c r="AT172" s="219" t="str">
        <f t="shared" si="11"/>
        <v/>
      </c>
      <c r="AU172" s="306"/>
      <c r="AV172" s="306"/>
      <c r="AW172" s="306"/>
      <c r="AX172" s="306"/>
      <c r="AY172" s="306"/>
      <c r="AZ172" s="306"/>
      <c r="BA172" s="306"/>
      <c r="BB172" s="188"/>
      <c r="BC172" s="188"/>
      <c r="BD172" s="192"/>
      <c r="BE172" s="193"/>
      <c r="BF172" s="193"/>
      <c r="BG172" s="156"/>
      <c r="BH172" s="156"/>
      <c r="BI172" s="306"/>
      <c r="BJ172" s="157"/>
      <c r="BK172" s="157"/>
      <c r="BL172" s="157"/>
      <c r="BM172" s="157"/>
      <c r="BN172" s="157"/>
      <c r="BO172" s="157"/>
      <c r="BP172" s="157"/>
      <c r="BQ172" s="157"/>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388"/>
      <c r="DE172" s="388"/>
      <c r="DF172" s="388"/>
      <c r="DG172" s="388"/>
      <c r="DH172" s="388"/>
      <c r="DI172" s="388"/>
      <c r="DJ172" s="388"/>
      <c r="DK172" s="388"/>
      <c r="DL172" s="388"/>
      <c r="DM172" s="158"/>
      <c r="DN172" s="158"/>
      <c r="DO172" s="158"/>
      <c r="DP172" s="158"/>
      <c r="DQ172" s="158"/>
      <c r="DR172" s="158"/>
      <c r="DS172" s="158"/>
      <c r="DT172" s="158"/>
      <c r="DU172" s="158"/>
      <c r="DV172" s="158"/>
      <c r="DW172" s="158"/>
      <c r="DX172" s="158"/>
      <c r="DY172" s="158"/>
      <c r="DZ172" s="158"/>
    </row>
    <row r="173" spans="1:130" ht="102.6" customHeight="1" x14ac:dyDescent="0.25">
      <c r="A173" s="325">
        <v>29</v>
      </c>
      <c r="B173" s="310" t="s">
        <v>322</v>
      </c>
      <c r="C173" s="310" t="str">
        <f>VLOOKUP(B173,FORMULAS!$A$30:$C$52,2,0)</f>
        <v>Realizar el acompañamiento técnico, jurídico y social a las familias asentadas VIS o VIP, con el fin de obtener un título de propiedad registrado y concretar la entrega de zonas de cesión obligatorias; facilitando el acceso a una ciudad legal.</v>
      </c>
      <c r="D173" s="310" t="str">
        <f>VLOOKUP(B173,FORMULAS!$A$30:$C$52,3,0)</f>
        <v>Director de Urbanizaciones y Titulación</v>
      </c>
      <c r="E173" s="327" t="s">
        <v>192</v>
      </c>
      <c r="F173" s="310" t="s">
        <v>670</v>
      </c>
      <c r="G173" s="352" t="s">
        <v>672</v>
      </c>
      <c r="H173" s="251" t="s">
        <v>671</v>
      </c>
      <c r="I173" s="317">
        <v>600</v>
      </c>
      <c r="J173" s="313" t="str">
        <f>VLOOKUP(K173,'Tabla probabilidad'!$D$3:$E$8,2,0)</f>
        <v>Media</v>
      </c>
      <c r="K173" s="316">
        <v>0.6</v>
      </c>
      <c r="L173" s="242" t="s">
        <v>124</v>
      </c>
      <c r="M173" s="305" t="str">
        <f>VLOOKUP(L173,'Tabla Impacto'!$D$3:$F$8,3,0)</f>
        <v>Menor</v>
      </c>
      <c r="N173" s="329">
        <v>0.6</v>
      </c>
      <c r="O173" s="329" t="str">
        <f>CONCATENATE(M173,J173)</f>
        <v>MenorMedia</v>
      </c>
      <c r="P173" s="307" t="str">
        <f>VLOOKUP(O173,FORMULAS!$K$17:$L$42,2,0)</f>
        <v>Moderado</v>
      </c>
      <c r="Q173" s="163">
        <v>1</v>
      </c>
      <c r="R173" s="163" t="s">
        <v>566</v>
      </c>
      <c r="S173" s="153" t="s">
        <v>369</v>
      </c>
      <c r="T173" s="215" t="s">
        <v>126</v>
      </c>
      <c r="U173" s="151">
        <f>+IF(T173='Tabla Valoración controles'!$D$4,'Tabla Valoración controles'!$F$4,IF(T173='Tabla Valoración controles'!$D$5,'Tabla Valoración controles'!$F$5,IF(T173=FORMULAS!$A$10,0,'Tabla Valoración controles'!$F$6)))</f>
        <v>0.25</v>
      </c>
      <c r="V173" s="215" t="s">
        <v>127</v>
      </c>
      <c r="W173" s="151">
        <f>+IF(V173='Tabla Valoración controles'!$D$7,'Tabla Valoración controles'!$F$7,IF(V173=FORMULAS!$A$10,0,'Tabla Valoración controles'!$F$8))</f>
        <v>0.15</v>
      </c>
      <c r="X173" s="213" t="s">
        <v>128</v>
      </c>
      <c r="Y173" s="151">
        <f>+IF(X173='Tabla Valoración controles'!$D$9,'Tabla Valoración controles'!$F$9,'Tabla Valoración controles'!$F$10)</f>
        <v>0</v>
      </c>
      <c r="Z173" s="215" t="s">
        <v>129</v>
      </c>
      <c r="AA173" s="151">
        <f>+IF(Z173='Tabla Valoración controles'!$D$11,'Tabla Valoración controles'!$F$11,'Tabla Valoración controles'!$F$12)</f>
        <v>0</v>
      </c>
      <c r="AB173" s="215" t="s">
        <v>130</v>
      </c>
      <c r="AC173" s="151">
        <f>+IF(AB173='Tabla Valoración controles'!$D$13,'Tabla Valoración controles'!$F$13,'Tabla Valoración controles'!$F$14)</f>
        <v>0</v>
      </c>
      <c r="AD173" s="151">
        <f t="shared" si="10"/>
        <v>0.4</v>
      </c>
      <c r="AE173" s="215" t="s">
        <v>131</v>
      </c>
      <c r="AF173" s="142">
        <f>IF(AE173=CONTROLES!$C$50,CONTROLES!$D$50,CONTROLES!$D$51)</f>
        <v>15</v>
      </c>
      <c r="AG173" s="212" t="s">
        <v>132</v>
      </c>
      <c r="AH173" s="142">
        <f>IF(AG173=CONTROLES!$C$52,CONTROLES!$D$52,CONTROLES!$D$53)</f>
        <v>15</v>
      </c>
      <c r="AI173" s="212" t="s">
        <v>133</v>
      </c>
      <c r="AJ173" s="142">
        <f>IF('Riesgos gestión'!AI173=CONTROLES!$C$54,CONTROLES!$D$54,CONTROLES!$D$55)</f>
        <v>15</v>
      </c>
      <c r="AK173" s="212" t="s">
        <v>134</v>
      </c>
      <c r="AL173" s="142" t="str" cm="1">
        <f t="array" ref="AL173">_xlfn.IFS(AK173=CONTROLES!$C$56,"15",'Riesgos gestión'!AK173=CONTROLES!$C$57,"10",AK173=CONTROLES!$C$58,"0")</f>
        <v>15</v>
      </c>
      <c r="AM173" s="212" t="s">
        <v>135</v>
      </c>
      <c r="AN173" s="142">
        <f>IF(AM173=CONTROLES!$C$59,CONTROLES!$D$59,CONTROLES!$D$60)</f>
        <v>15</v>
      </c>
      <c r="AO173" s="212" t="s">
        <v>136</v>
      </c>
      <c r="AP173" s="142">
        <f>IF(AO173=CONTROLES!$C$61,CONTROLES!$D$61,CONTROLES!$D$62)</f>
        <v>15</v>
      </c>
      <c r="AQ173" s="212" t="s">
        <v>137</v>
      </c>
      <c r="AR173" s="142" t="str" cm="1">
        <f t="array" ref="AR173">_xlfn.IFS(AQ173=CONTROLES!$C$63,"10",'Riesgos gestión'!AQ173=CONTROLES!$C$64,"5",AQ173=CONTROLES!$C$65,"0")</f>
        <v>10</v>
      </c>
      <c r="AS173" s="218">
        <f t="shared" si="12"/>
        <v>100</v>
      </c>
      <c r="AT173" s="219" t="str">
        <f t="shared" si="11"/>
        <v>Fuerte</v>
      </c>
      <c r="AU173" s="357">
        <v>0</v>
      </c>
      <c r="AV173" s="315" t="s">
        <v>164</v>
      </c>
      <c r="AW173" s="315" t="s">
        <v>165</v>
      </c>
      <c r="AX173" s="315">
        <v>0.4</v>
      </c>
      <c r="AY173" s="316" t="str">
        <f>CONCATENATE(AW173,AV173)</f>
        <v>MenorBaja</v>
      </c>
      <c r="AZ173" s="317" t="str">
        <f>VLOOKUP(AY179,[4]FORMULAS!$K$17:$L$42,2,0)</f>
        <v>Moderado</v>
      </c>
      <c r="BA173" s="316" t="s">
        <v>138</v>
      </c>
      <c r="BB173" s="199" t="s">
        <v>323</v>
      </c>
      <c r="BC173" s="199" t="s">
        <v>324</v>
      </c>
      <c r="BD173" s="192" t="s">
        <v>187</v>
      </c>
      <c r="BE173" s="200">
        <v>45292</v>
      </c>
      <c r="BF173" s="200">
        <v>45626</v>
      </c>
      <c r="BG173" s="154" t="s">
        <v>325</v>
      </c>
      <c r="BH173" s="154" t="s">
        <v>326</v>
      </c>
      <c r="BI173" s="316" t="s">
        <v>539</v>
      </c>
      <c r="BJ173" s="157"/>
      <c r="BK173" s="157"/>
      <c r="BL173" s="157"/>
      <c r="BM173" s="157"/>
      <c r="BN173" s="157"/>
      <c r="BO173" s="157"/>
      <c r="BP173" s="157"/>
      <c r="BQ173" s="157"/>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386"/>
      <c r="DD173" s="391" t="s">
        <v>692</v>
      </c>
      <c r="DE173" s="392" t="s">
        <v>749</v>
      </c>
      <c r="DF173" s="392"/>
      <c r="DG173" s="392" t="s">
        <v>751</v>
      </c>
      <c r="DH173" s="392"/>
      <c r="DI173" s="392" t="s">
        <v>748</v>
      </c>
      <c r="DJ173" s="392" t="s">
        <v>697</v>
      </c>
      <c r="DK173" s="394"/>
      <c r="DL173" s="394"/>
      <c r="DM173" s="402">
        <v>45667</v>
      </c>
      <c r="DN173" s="403" t="s">
        <v>759</v>
      </c>
      <c r="DO173" s="390" t="s">
        <v>760</v>
      </c>
      <c r="DP173" s="403" t="s">
        <v>761</v>
      </c>
      <c r="DQ173" s="390" t="s">
        <v>762</v>
      </c>
      <c r="DR173" s="403" t="s">
        <v>538</v>
      </c>
      <c r="DS173" s="403" t="s">
        <v>761</v>
      </c>
      <c r="DT173" s="403" t="s">
        <v>757</v>
      </c>
      <c r="DU173" s="158"/>
      <c r="DV173" s="158"/>
      <c r="DW173" s="158"/>
      <c r="DX173" s="158"/>
      <c r="DY173" s="158"/>
      <c r="DZ173" s="158"/>
    </row>
    <row r="174" spans="1:130" ht="65.25" customHeight="1" x14ac:dyDescent="0.25">
      <c r="A174" s="326"/>
      <c r="B174" s="306"/>
      <c r="C174" s="306"/>
      <c r="D174" s="306"/>
      <c r="E174" s="306"/>
      <c r="F174" s="306"/>
      <c r="G174" s="306"/>
      <c r="H174" s="252"/>
      <c r="I174" s="306"/>
      <c r="J174" s="306"/>
      <c r="K174" s="306"/>
      <c r="L174" s="243"/>
      <c r="M174" s="306"/>
      <c r="N174" s="306"/>
      <c r="O174" s="306"/>
      <c r="P174" s="306"/>
      <c r="Q174" s="163">
        <v>2</v>
      </c>
      <c r="R174" s="163" t="s">
        <v>567</v>
      </c>
      <c r="S174" s="153" t="s">
        <v>369</v>
      </c>
      <c r="T174" s="215" t="s">
        <v>126</v>
      </c>
      <c r="U174" s="151">
        <f>+IF(T174='Tabla Valoración controles'!$D$4,'Tabla Valoración controles'!$F$4,IF(T174='Tabla Valoración controles'!$D$5,'Tabla Valoración controles'!$F$5,IF(T174=FORMULAS!$A$10,0,'Tabla Valoración controles'!$F$6)))</f>
        <v>0.25</v>
      </c>
      <c r="V174" s="215" t="s">
        <v>127</v>
      </c>
      <c r="W174" s="151">
        <f>+IF(V174='Tabla Valoración controles'!$D$7,'Tabla Valoración controles'!$F$7,IF(V174=FORMULAS!$A$10,0,'Tabla Valoración controles'!$F$8))</f>
        <v>0.15</v>
      </c>
      <c r="X174" s="213" t="s">
        <v>128</v>
      </c>
      <c r="Y174" s="151">
        <f>+IF(X174='Tabla Valoración controles'!$D$9,'Tabla Valoración controles'!$F$9,'Tabla Valoración controles'!$F$10)</f>
        <v>0</v>
      </c>
      <c r="Z174" s="215" t="s">
        <v>129</v>
      </c>
      <c r="AA174" s="151">
        <f>+IF(Z174='Tabla Valoración controles'!$D$11,'Tabla Valoración controles'!$F$11,'Tabla Valoración controles'!$F$12)</f>
        <v>0</v>
      </c>
      <c r="AB174" s="215" t="s">
        <v>130</v>
      </c>
      <c r="AC174" s="151">
        <f>+IF(AB174='Tabla Valoración controles'!$D$13,'Tabla Valoración controles'!$F$13,'Tabla Valoración controles'!$F$14)</f>
        <v>0</v>
      </c>
      <c r="AD174" s="151">
        <f t="shared" si="10"/>
        <v>0.4</v>
      </c>
      <c r="AE174" s="215" t="s">
        <v>131</v>
      </c>
      <c r="AF174" s="142">
        <f>IF(AE174=CONTROLES!$C$50,CONTROLES!$D$50,CONTROLES!$D$51)</f>
        <v>15</v>
      </c>
      <c r="AG174" s="212" t="s">
        <v>132</v>
      </c>
      <c r="AH174" s="142">
        <f>IF(AG174=CONTROLES!$C$52,CONTROLES!$D$52,CONTROLES!$D$53)</f>
        <v>15</v>
      </c>
      <c r="AI174" s="212" t="s">
        <v>133</v>
      </c>
      <c r="AJ174" s="142">
        <f>IF('Riesgos gestión'!AI174=CONTROLES!$C$54,CONTROLES!$D$54,CONTROLES!$D$55)</f>
        <v>15</v>
      </c>
      <c r="AK174" s="212" t="s">
        <v>134</v>
      </c>
      <c r="AL174" s="142" t="str" cm="1">
        <f t="array" ref="AL174">_xlfn.IFS(AK174=CONTROLES!$C$56,"15",'Riesgos gestión'!AK174=CONTROLES!$C$57,"10",AK174=CONTROLES!$C$58,"0")</f>
        <v>15</v>
      </c>
      <c r="AM174" s="212" t="s">
        <v>135</v>
      </c>
      <c r="AN174" s="142">
        <f>IF(AM174=CONTROLES!$C$59,CONTROLES!$D$59,CONTROLES!$D$60)</f>
        <v>15</v>
      </c>
      <c r="AO174" s="212" t="s">
        <v>136</v>
      </c>
      <c r="AP174" s="142">
        <f>IF(AO174=CONTROLES!$C$61,CONTROLES!$D$61,CONTROLES!$D$62)</f>
        <v>15</v>
      </c>
      <c r="AQ174" s="212" t="s">
        <v>137</v>
      </c>
      <c r="AR174" s="142" t="str" cm="1">
        <f t="array" ref="AR174">_xlfn.IFS(AQ174=CONTROLES!$C$63,"10",'Riesgos gestión'!AQ174=CONTROLES!$C$64,"5",AQ174=CONTROLES!$C$65,"0")</f>
        <v>10</v>
      </c>
      <c r="AS174" s="218">
        <f t="shared" si="12"/>
        <v>100</v>
      </c>
      <c r="AT174" s="219" t="str">
        <f t="shared" si="11"/>
        <v>Fuerte</v>
      </c>
      <c r="AU174" s="358"/>
      <c r="AV174" s="306"/>
      <c r="AW174" s="306"/>
      <c r="AX174" s="306"/>
      <c r="AY174" s="306"/>
      <c r="AZ174" s="306"/>
      <c r="BA174" s="306"/>
      <c r="BB174" s="199"/>
      <c r="BC174" s="199"/>
      <c r="BD174" s="192"/>
      <c r="BE174" s="199"/>
      <c r="BF174" s="199"/>
      <c r="BG174" s="154"/>
      <c r="BH174" s="154"/>
      <c r="BI174" s="306"/>
      <c r="BJ174" s="157"/>
      <c r="BK174" s="157"/>
      <c r="BL174" s="157"/>
      <c r="BM174" s="157"/>
      <c r="BN174" s="157"/>
      <c r="BO174" s="157"/>
      <c r="BP174" s="157"/>
      <c r="BQ174" s="157"/>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386"/>
      <c r="DD174" s="391" t="s">
        <v>692</v>
      </c>
      <c r="DE174" s="392" t="s">
        <v>321</v>
      </c>
      <c r="DF174" s="395" t="s">
        <v>752</v>
      </c>
      <c r="DG174" s="392" t="s">
        <v>753</v>
      </c>
      <c r="DH174" s="392"/>
      <c r="DI174" s="392" t="s">
        <v>754</v>
      </c>
      <c r="DJ174" s="392" t="s">
        <v>697</v>
      </c>
      <c r="DK174" s="394"/>
      <c r="DL174" s="394"/>
      <c r="DM174" s="387"/>
      <c r="DN174" s="158"/>
      <c r="DO174" s="158"/>
      <c r="DP174" s="158"/>
      <c r="DQ174" s="158"/>
      <c r="DR174" s="158"/>
      <c r="DS174" s="158"/>
      <c r="DT174" s="158"/>
      <c r="DU174" s="158"/>
      <c r="DV174" s="158"/>
      <c r="DW174" s="158"/>
      <c r="DX174" s="158"/>
      <c r="DY174" s="158"/>
      <c r="DZ174" s="158"/>
    </row>
    <row r="175" spans="1:130" ht="24.75" hidden="1" customHeight="1" x14ac:dyDescent="0.25">
      <c r="A175" s="326"/>
      <c r="B175" s="306"/>
      <c r="C175" s="306"/>
      <c r="D175" s="306"/>
      <c r="E175" s="306"/>
      <c r="F175" s="306"/>
      <c r="G175" s="306"/>
      <c r="H175" s="252"/>
      <c r="I175" s="306"/>
      <c r="J175" s="306"/>
      <c r="K175" s="306"/>
      <c r="L175" s="243"/>
      <c r="M175" s="306"/>
      <c r="N175" s="306"/>
      <c r="O175" s="306"/>
      <c r="P175" s="306"/>
      <c r="Q175" s="173"/>
      <c r="R175" s="163"/>
      <c r="S175" s="153">
        <v>0</v>
      </c>
      <c r="T175" s="213" t="s">
        <v>145</v>
      </c>
      <c r="U175" s="151">
        <f>+IF(T175='Tabla Valoración controles'!$D$4,'Tabla Valoración controles'!$F$4,IF(T175='Tabla Valoración controles'!$D$5,'Tabla Valoración controles'!$F$5,IF(T175=FORMULAS!$A$10,0,'Tabla Valoración controles'!$F$6)))</f>
        <v>0</v>
      </c>
      <c r="V175" s="215" t="s">
        <v>127</v>
      </c>
      <c r="W175" s="151">
        <f>+IF(V175='Tabla Valoración controles'!$D$7,'Tabla Valoración controles'!$F$7,IF(V175=FORMULAS!$A$10,0,'Tabla Valoración controles'!$F$8))</f>
        <v>0.15</v>
      </c>
      <c r="X175" s="213"/>
      <c r="Y175" s="151">
        <f>+IF(X175='Tabla Valoración controles'!$D$9,'Tabla Valoración controles'!$F$9,'Tabla Valoración controles'!$F$10)</f>
        <v>0</v>
      </c>
      <c r="Z175" s="215" t="s">
        <v>129</v>
      </c>
      <c r="AA175" s="151">
        <f>+IF(Z175='Tabla Valoración controles'!$D$11,'Tabla Valoración controles'!$F$11,'Tabla Valoración controles'!$F$12)</f>
        <v>0</v>
      </c>
      <c r="AB175" s="215" t="s">
        <v>130</v>
      </c>
      <c r="AC175" s="151">
        <f>+IF(AB175='Tabla Valoración controles'!$D$13,'Tabla Valoración controles'!$F$13,'Tabla Valoración controles'!$F$14)</f>
        <v>0</v>
      </c>
      <c r="AD175" s="151">
        <f t="shared" si="10"/>
        <v>0.15</v>
      </c>
      <c r="AE175" s="215" t="s">
        <v>131</v>
      </c>
      <c r="AF175" s="142">
        <f>IF(AE175=CONTROLES!$C$50,CONTROLES!$D$50,CONTROLES!$D$51)</f>
        <v>15</v>
      </c>
      <c r="AG175" s="212" t="s">
        <v>132</v>
      </c>
      <c r="AH175" s="142">
        <f>IF(AG175=CONTROLES!$C$52,CONTROLES!$D$52,CONTROLES!$D$53)</f>
        <v>15</v>
      </c>
      <c r="AI175" s="212" t="s">
        <v>133</v>
      </c>
      <c r="AJ175" s="142">
        <f>IF('Riesgos gestión'!AI175=CONTROLES!$C$54,CONTROLES!$D$54,CONTROLES!$D$55)</f>
        <v>15</v>
      </c>
      <c r="AK175" s="212" t="s">
        <v>145</v>
      </c>
      <c r="AL175" s="142" t="e" cm="1">
        <f t="array" ref="AL175">_xlfn.IFS(AK175=CONTROLES!$C$56,"15",'Riesgos gestión'!AK175=CONTROLES!$C$57,"10",AK175=CONTROLES!$C$58,"0")</f>
        <v>#N/A</v>
      </c>
      <c r="AM175" s="212" t="s">
        <v>135</v>
      </c>
      <c r="AN175" s="142">
        <f>IF(AM175=CONTROLES!$C$59,CONTROLES!$D$59,CONTROLES!$D$60)</f>
        <v>15</v>
      </c>
      <c r="AO175" s="212" t="s">
        <v>136</v>
      </c>
      <c r="AP175" s="142">
        <f>IF(AO175=CONTROLES!$C$61,CONTROLES!$D$61,CONTROLES!$D$62)</f>
        <v>15</v>
      </c>
      <c r="AQ175" s="212" t="s">
        <v>137</v>
      </c>
      <c r="AR175" s="142" t="str" cm="1">
        <f t="array" ref="AR175">_xlfn.IFS(AQ175=CONTROLES!$C$63,"10",'Riesgos gestión'!AQ175=CONTROLES!$C$64,"5",AQ175=CONTROLES!$C$65,"0")</f>
        <v>10</v>
      </c>
      <c r="AS175" s="218" t="e">
        <f t="shared" si="12"/>
        <v>#N/A</v>
      </c>
      <c r="AT175" s="219" t="str">
        <f t="shared" si="11"/>
        <v/>
      </c>
      <c r="AU175" s="175" t="str">
        <f t="shared" ref="AU175:AU178" si="13">IF(ISERROR(AT175)=TRUE,"",IF(AND(AT175&lt;=85),"Débil",IF(AND(AT175&gt;=85.01,AT175&lt;=95),"Moderado",IF(AND(AT175&gt;=95.1,AT175&lt;=100),"Fuerte",""))))</f>
        <v/>
      </c>
      <c r="AV175" s="306"/>
      <c r="AW175" s="306"/>
      <c r="AX175" s="306"/>
      <c r="AY175" s="306"/>
      <c r="AZ175" s="306"/>
      <c r="BA175" s="306"/>
      <c r="BB175" s="199"/>
      <c r="BC175" s="199"/>
      <c r="BD175" s="192"/>
      <c r="BE175" s="199"/>
      <c r="BF175" s="199"/>
      <c r="BG175" s="154"/>
      <c r="BH175" s="154"/>
      <c r="BI175" s="306"/>
      <c r="BJ175" s="157"/>
      <c r="BK175" s="157"/>
      <c r="BL175" s="157"/>
      <c r="BM175" s="157"/>
      <c r="BN175" s="157"/>
      <c r="BO175" s="157"/>
      <c r="BP175" s="157"/>
      <c r="BQ175" s="157"/>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386"/>
      <c r="DD175" s="394"/>
      <c r="DE175" s="392" t="s">
        <v>755</v>
      </c>
      <c r="DF175" s="392" t="s">
        <v>756</v>
      </c>
      <c r="DG175" s="392" t="s">
        <v>321</v>
      </c>
      <c r="DH175" s="392"/>
      <c r="DI175" s="392" t="s">
        <v>754</v>
      </c>
      <c r="DJ175" s="392" t="s">
        <v>697</v>
      </c>
      <c r="DK175" s="394"/>
      <c r="DL175" s="394"/>
      <c r="DM175" s="387"/>
      <c r="DN175" s="158"/>
      <c r="DO175" s="158"/>
      <c r="DP175" s="158"/>
      <c r="DQ175" s="158"/>
      <c r="DR175" s="158"/>
      <c r="DS175" s="158"/>
      <c r="DT175" s="158"/>
      <c r="DU175" s="158"/>
      <c r="DV175" s="158"/>
      <c r="DW175" s="158"/>
      <c r="DX175" s="158"/>
      <c r="DY175" s="158"/>
      <c r="DZ175" s="158"/>
    </row>
    <row r="176" spans="1:130" ht="24.75" hidden="1" customHeight="1" x14ac:dyDescent="0.25">
      <c r="A176" s="326"/>
      <c r="B176" s="306"/>
      <c r="C176" s="306"/>
      <c r="D176" s="306"/>
      <c r="E176" s="306"/>
      <c r="F176" s="306"/>
      <c r="G176" s="306"/>
      <c r="H176" s="252"/>
      <c r="I176" s="306"/>
      <c r="J176" s="306"/>
      <c r="K176" s="306"/>
      <c r="L176" s="243"/>
      <c r="M176" s="306"/>
      <c r="N176" s="306"/>
      <c r="O176" s="306"/>
      <c r="P176" s="306"/>
      <c r="Q176" s="173"/>
      <c r="R176" s="163"/>
      <c r="S176" s="153">
        <v>0</v>
      </c>
      <c r="T176" s="213" t="s">
        <v>145</v>
      </c>
      <c r="U176" s="151">
        <f>+IF(T176='Tabla Valoración controles'!$D$4,'Tabla Valoración controles'!$F$4,IF(T176='Tabla Valoración controles'!$D$5,'Tabla Valoración controles'!$F$5,IF(T176=FORMULAS!$A$10,0,'Tabla Valoración controles'!$F$6)))</f>
        <v>0</v>
      </c>
      <c r="V176" s="215" t="s">
        <v>127</v>
      </c>
      <c r="W176" s="151">
        <f>+IF(V176='Tabla Valoración controles'!$D$7,'Tabla Valoración controles'!$F$7,IF(V176=FORMULAS!$A$10,0,'Tabla Valoración controles'!$F$8))</f>
        <v>0.15</v>
      </c>
      <c r="X176" s="213"/>
      <c r="Y176" s="151">
        <f>+IF(X176='Tabla Valoración controles'!$D$9,'Tabla Valoración controles'!$F$9,'Tabla Valoración controles'!$F$10)</f>
        <v>0</v>
      </c>
      <c r="Z176" s="215" t="s">
        <v>129</v>
      </c>
      <c r="AA176" s="151">
        <f>+IF(Z176='Tabla Valoración controles'!$D$11,'Tabla Valoración controles'!$F$11,'Tabla Valoración controles'!$F$12)</f>
        <v>0</v>
      </c>
      <c r="AB176" s="215" t="s">
        <v>130</v>
      </c>
      <c r="AC176" s="151">
        <f>+IF(AB176='Tabla Valoración controles'!$D$13,'Tabla Valoración controles'!$F$13,'Tabla Valoración controles'!$F$14)</f>
        <v>0</v>
      </c>
      <c r="AD176" s="151">
        <f t="shared" si="10"/>
        <v>0.15</v>
      </c>
      <c r="AE176" s="215" t="s">
        <v>131</v>
      </c>
      <c r="AF176" s="142">
        <f>IF(AE176=CONTROLES!$C$50,CONTROLES!$D$50,CONTROLES!$D$51)</f>
        <v>15</v>
      </c>
      <c r="AG176" s="212" t="s">
        <v>132</v>
      </c>
      <c r="AH176" s="142">
        <f>IF(AG176=CONTROLES!$C$52,CONTROLES!$D$52,CONTROLES!$D$53)</f>
        <v>15</v>
      </c>
      <c r="AI176" s="212" t="s">
        <v>133</v>
      </c>
      <c r="AJ176" s="142">
        <f>IF('Riesgos gestión'!AI176=CONTROLES!$C$54,CONTROLES!$D$54,CONTROLES!$D$55)</f>
        <v>15</v>
      </c>
      <c r="AK176" s="212" t="s">
        <v>145</v>
      </c>
      <c r="AL176" s="142" t="e" cm="1">
        <f t="array" ref="AL176">_xlfn.IFS(AK176=CONTROLES!$C$56,"15",'Riesgos gestión'!AK176=CONTROLES!$C$57,"10",AK176=CONTROLES!$C$58,"0")</f>
        <v>#N/A</v>
      </c>
      <c r="AM176" s="212" t="s">
        <v>135</v>
      </c>
      <c r="AN176" s="142">
        <f>IF(AM176=CONTROLES!$C$59,CONTROLES!$D$59,CONTROLES!$D$60)</f>
        <v>15</v>
      </c>
      <c r="AO176" s="212" t="s">
        <v>136</v>
      </c>
      <c r="AP176" s="142">
        <f>IF(AO176=CONTROLES!$C$61,CONTROLES!$D$61,CONTROLES!$D$62)</f>
        <v>15</v>
      </c>
      <c r="AQ176" s="212" t="s">
        <v>137</v>
      </c>
      <c r="AR176" s="142" t="str" cm="1">
        <f t="array" ref="AR176">_xlfn.IFS(AQ176=CONTROLES!$C$63,"10",'Riesgos gestión'!AQ176=CONTROLES!$C$64,"5",AQ176=CONTROLES!$C$65,"0")</f>
        <v>10</v>
      </c>
      <c r="AS176" s="218" t="e">
        <f t="shared" si="12"/>
        <v>#N/A</v>
      </c>
      <c r="AT176" s="219" t="str">
        <f t="shared" si="11"/>
        <v/>
      </c>
      <c r="AU176" s="175" t="str">
        <f t="shared" si="13"/>
        <v/>
      </c>
      <c r="AV176" s="306"/>
      <c r="AW176" s="306"/>
      <c r="AX176" s="306"/>
      <c r="AY176" s="306"/>
      <c r="AZ176" s="306"/>
      <c r="BA176" s="306"/>
      <c r="BB176" s="199"/>
      <c r="BC176" s="199"/>
      <c r="BD176" s="192"/>
      <c r="BE176" s="199"/>
      <c r="BF176" s="199"/>
      <c r="BG176" s="154"/>
      <c r="BH176" s="154"/>
      <c r="BI176" s="306"/>
      <c r="BJ176" s="157"/>
      <c r="BK176" s="157"/>
      <c r="BL176" s="157"/>
      <c r="BM176" s="157"/>
      <c r="BN176" s="157"/>
      <c r="BO176" s="157"/>
      <c r="BP176" s="157"/>
      <c r="BQ176" s="157"/>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389"/>
      <c r="DE176" s="389"/>
      <c r="DF176" s="389"/>
      <c r="DG176" s="389"/>
      <c r="DH176" s="389"/>
      <c r="DI176" s="389"/>
      <c r="DJ176" s="389"/>
      <c r="DK176" s="389"/>
      <c r="DL176" s="389"/>
      <c r="DM176" s="158"/>
      <c r="DN176" s="158"/>
      <c r="DO176" s="158"/>
      <c r="DP176" s="158"/>
      <c r="DQ176" s="158"/>
      <c r="DR176" s="158"/>
      <c r="DS176" s="158"/>
      <c r="DT176" s="158"/>
      <c r="DU176" s="158"/>
      <c r="DV176" s="158"/>
      <c r="DW176" s="158"/>
      <c r="DX176" s="158"/>
      <c r="DY176" s="158"/>
      <c r="DZ176" s="158"/>
    </row>
    <row r="177" spans="1:130" ht="24.75" hidden="1" customHeight="1" x14ac:dyDescent="0.25">
      <c r="A177" s="326"/>
      <c r="B177" s="306"/>
      <c r="C177" s="306"/>
      <c r="D177" s="306"/>
      <c r="E177" s="306"/>
      <c r="F177" s="306"/>
      <c r="G177" s="306"/>
      <c r="H177" s="252"/>
      <c r="I177" s="306"/>
      <c r="J177" s="306"/>
      <c r="K177" s="306"/>
      <c r="L177" s="243"/>
      <c r="M177" s="306"/>
      <c r="N177" s="306"/>
      <c r="O177" s="306"/>
      <c r="P177" s="306"/>
      <c r="Q177" s="173"/>
      <c r="R177" s="163"/>
      <c r="S177" s="153">
        <v>0</v>
      </c>
      <c r="T177" s="213" t="s">
        <v>145</v>
      </c>
      <c r="U177" s="151">
        <f>+IF(T177='Tabla Valoración controles'!$D$4,'Tabla Valoración controles'!$F$4,IF(T177='Tabla Valoración controles'!$D$5,'Tabla Valoración controles'!$F$5,IF(T177=FORMULAS!$A$10,0,'Tabla Valoración controles'!$F$6)))</f>
        <v>0</v>
      </c>
      <c r="V177" s="215" t="s">
        <v>127</v>
      </c>
      <c r="W177" s="151">
        <f>+IF(V177='Tabla Valoración controles'!$D$7,'Tabla Valoración controles'!$F$7,IF(V177=FORMULAS!$A$10,0,'Tabla Valoración controles'!$F$8))</f>
        <v>0.15</v>
      </c>
      <c r="X177" s="213"/>
      <c r="Y177" s="151">
        <f>+IF(X177='Tabla Valoración controles'!$D$9,'Tabla Valoración controles'!$F$9,'Tabla Valoración controles'!$F$10)</f>
        <v>0</v>
      </c>
      <c r="Z177" s="215" t="s">
        <v>129</v>
      </c>
      <c r="AA177" s="151">
        <f>+IF(Z177='Tabla Valoración controles'!$D$11,'Tabla Valoración controles'!$F$11,'Tabla Valoración controles'!$F$12)</f>
        <v>0</v>
      </c>
      <c r="AB177" s="215" t="s">
        <v>130</v>
      </c>
      <c r="AC177" s="151">
        <f>+IF(AB177='Tabla Valoración controles'!$D$13,'Tabla Valoración controles'!$F$13,'Tabla Valoración controles'!$F$14)</f>
        <v>0</v>
      </c>
      <c r="AD177" s="151">
        <f t="shared" si="10"/>
        <v>0.15</v>
      </c>
      <c r="AE177" s="215" t="s">
        <v>131</v>
      </c>
      <c r="AF177" s="142">
        <f>IF(AE177=CONTROLES!$C$50,CONTROLES!$D$50,CONTROLES!$D$51)</f>
        <v>15</v>
      </c>
      <c r="AG177" s="212" t="s">
        <v>132</v>
      </c>
      <c r="AH177" s="142">
        <f>IF(AG177=CONTROLES!$C$52,CONTROLES!$D$52,CONTROLES!$D$53)</f>
        <v>15</v>
      </c>
      <c r="AI177" s="212" t="s">
        <v>133</v>
      </c>
      <c r="AJ177" s="142">
        <f>IF('Riesgos gestión'!AI177=CONTROLES!$C$54,CONTROLES!$D$54,CONTROLES!$D$55)</f>
        <v>15</v>
      </c>
      <c r="AK177" s="212" t="s">
        <v>145</v>
      </c>
      <c r="AL177" s="142" t="e" cm="1">
        <f t="array" ref="AL177">_xlfn.IFS(AK177=CONTROLES!$C$56,"15",'Riesgos gestión'!AK177=CONTROLES!$C$57,"10",AK177=CONTROLES!$C$58,"0")</f>
        <v>#N/A</v>
      </c>
      <c r="AM177" s="212" t="s">
        <v>135</v>
      </c>
      <c r="AN177" s="142">
        <f>IF(AM177=CONTROLES!$C$59,CONTROLES!$D$59,CONTROLES!$D$60)</f>
        <v>15</v>
      </c>
      <c r="AO177" s="212" t="s">
        <v>136</v>
      </c>
      <c r="AP177" s="142">
        <f>IF(AO177=CONTROLES!$C$61,CONTROLES!$D$61,CONTROLES!$D$62)</f>
        <v>15</v>
      </c>
      <c r="AQ177" s="212" t="s">
        <v>137</v>
      </c>
      <c r="AR177" s="142" t="str" cm="1">
        <f t="array" ref="AR177">_xlfn.IFS(AQ177=CONTROLES!$C$63,"10",'Riesgos gestión'!AQ177=CONTROLES!$C$64,"5",AQ177=CONTROLES!$C$65,"0")</f>
        <v>10</v>
      </c>
      <c r="AS177" s="218" t="e">
        <f t="shared" si="12"/>
        <v>#N/A</v>
      </c>
      <c r="AT177" s="219" t="str">
        <f t="shared" si="11"/>
        <v/>
      </c>
      <c r="AU177" s="175" t="str">
        <f t="shared" si="13"/>
        <v/>
      </c>
      <c r="AV177" s="306"/>
      <c r="AW177" s="306"/>
      <c r="AX177" s="306"/>
      <c r="AY177" s="306"/>
      <c r="AZ177" s="306"/>
      <c r="BA177" s="306"/>
      <c r="BB177" s="199"/>
      <c r="BC177" s="199"/>
      <c r="BD177" s="192"/>
      <c r="BE177" s="199"/>
      <c r="BF177" s="199"/>
      <c r="BG177" s="154"/>
      <c r="BH177" s="154"/>
      <c r="BI177" s="306"/>
      <c r="BJ177" s="157"/>
      <c r="BK177" s="157"/>
      <c r="BL177" s="157"/>
      <c r="BM177" s="157"/>
      <c r="BN177" s="157"/>
      <c r="BO177" s="157"/>
      <c r="BP177" s="157"/>
      <c r="BQ177" s="157"/>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c r="CX177" s="158"/>
      <c r="CY177" s="158"/>
      <c r="CZ177" s="158"/>
      <c r="DA177" s="158"/>
      <c r="DB177" s="158"/>
      <c r="DC177" s="158"/>
      <c r="DD177" s="158"/>
      <c r="DE177" s="158"/>
      <c r="DF177" s="158"/>
      <c r="DG177" s="158"/>
      <c r="DH177" s="158"/>
      <c r="DI177" s="158"/>
      <c r="DJ177" s="158"/>
      <c r="DK177" s="158"/>
      <c r="DL177" s="158"/>
      <c r="DM177" s="158"/>
      <c r="DN177" s="158"/>
      <c r="DO177" s="158"/>
      <c r="DP177" s="158"/>
      <c r="DQ177" s="158"/>
      <c r="DR177" s="158"/>
      <c r="DS177" s="158"/>
      <c r="DT177" s="158"/>
      <c r="DU177" s="158"/>
      <c r="DV177" s="158"/>
      <c r="DW177" s="158"/>
      <c r="DX177" s="158"/>
      <c r="DY177" s="158"/>
      <c r="DZ177" s="158"/>
    </row>
    <row r="178" spans="1:130" ht="24.75" hidden="1" customHeight="1" x14ac:dyDescent="0.25">
      <c r="A178" s="326"/>
      <c r="B178" s="306"/>
      <c r="C178" s="306"/>
      <c r="D178" s="306"/>
      <c r="E178" s="306"/>
      <c r="F178" s="306"/>
      <c r="G178" s="306"/>
      <c r="H178" s="253"/>
      <c r="I178" s="306"/>
      <c r="J178" s="306"/>
      <c r="K178" s="306"/>
      <c r="L178" s="244"/>
      <c r="M178" s="306"/>
      <c r="N178" s="306"/>
      <c r="O178" s="306"/>
      <c r="P178" s="306"/>
      <c r="Q178" s="173"/>
      <c r="R178" s="163"/>
      <c r="S178" s="153">
        <v>0</v>
      </c>
      <c r="T178" s="213" t="s">
        <v>145</v>
      </c>
      <c r="U178" s="151">
        <f>+IF(T178='Tabla Valoración controles'!$D$4,'Tabla Valoración controles'!$F$4,IF(T178='Tabla Valoración controles'!$D$5,'Tabla Valoración controles'!$F$5,IF(T178=FORMULAS!$A$10,0,'Tabla Valoración controles'!$F$6)))</f>
        <v>0</v>
      </c>
      <c r="V178" s="215" t="s">
        <v>127</v>
      </c>
      <c r="W178" s="151">
        <f>+IF(V178='Tabla Valoración controles'!$D$7,'Tabla Valoración controles'!$F$7,IF(V178=FORMULAS!$A$10,0,'Tabla Valoración controles'!$F$8))</f>
        <v>0.15</v>
      </c>
      <c r="X178" s="213"/>
      <c r="Y178" s="151">
        <f>+IF(X178='Tabla Valoración controles'!$D$9,'Tabla Valoración controles'!$F$9,'Tabla Valoración controles'!$F$10)</f>
        <v>0</v>
      </c>
      <c r="Z178" s="215" t="s">
        <v>129</v>
      </c>
      <c r="AA178" s="151">
        <f>+IF(Z178='Tabla Valoración controles'!$D$11,'Tabla Valoración controles'!$F$11,'Tabla Valoración controles'!$F$12)</f>
        <v>0</v>
      </c>
      <c r="AB178" s="215" t="s">
        <v>130</v>
      </c>
      <c r="AC178" s="151">
        <f>+IF(AB178='Tabla Valoración controles'!$D$13,'Tabla Valoración controles'!$F$13,'Tabla Valoración controles'!$F$14)</f>
        <v>0</v>
      </c>
      <c r="AD178" s="151">
        <f t="shared" si="10"/>
        <v>0.15</v>
      </c>
      <c r="AE178" s="215" t="s">
        <v>131</v>
      </c>
      <c r="AF178" s="142">
        <f>IF(AE178=CONTROLES!$C$50,CONTROLES!$D$50,CONTROLES!$D$51)</f>
        <v>15</v>
      </c>
      <c r="AG178" s="212" t="s">
        <v>132</v>
      </c>
      <c r="AH178" s="142">
        <f>IF(AG178=CONTROLES!$C$52,CONTROLES!$D$52,CONTROLES!$D$53)</f>
        <v>15</v>
      </c>
      <c r="AI178" s="212" t="s">
        <v>133</v>
      </c>
      <c r="AJ178" s="142">
        <f>IF('Riesgos gestión'!AI178=CONTROLES!$C$54,CONTROLES!$D$54,CONTROLES!$D$55)</f>
        <v>15</v>
      </c>
      <c r="AK178" s="212" t="s">
        <v>145</v>
      </c>
      <c r="AL178" s="142" t="e" cm="1">
        <f t="array" ref="AL178">_xlfn.IFS(AK178=CONTROLES!$C$56,"15",'Riesgos gestión'!AK178=CONTROLES!$C$57,"10",AK178=CONTROLES!$C$58,"0")</f>
        <v>#N/A</v>
      </c>
      <c r="AM178" s="212" t="s">
        <v>135</v>
      </c>
      <c r="AN178" s="142">
        <f>IF(AM178=CONTROLES!$C$59,CONTROLES!$D$59,CONTROLES!$D$60)</f>
        <v>15</v>
      </c>
      <c r="AO178" s="212" t="s">
        <v>136</v>
      </c>
      <c r="AP178" s="142">
        <f>IF(AO178=CONTROLES!$C$61,CONTROLES!$D$61,CONTROLES!$D$62)</f>
        <v>15</v>
      </c>
      <c r="AQ178" s="212" t="s">
        <v>137</v>
      </c>
      <c r="AR178" s="142" t="str" cm="1">
        <f t="array" ref="AR178">_xlfn.IFS(AQ178=CONTROLES!$C$63,"10",'Riesgos gestión'!AQ178=CONTROLES!$C$64,"5",AQ178=CONTROLES!$C$65,"0")</f>
        <v>10</v>
      </c>
      <c r="AS178" s="218" t="e">
        <f t="shared" si="12"/>
        <v>#N/A</v>
      </c>
      <c r="AT178" s="219" t="str">
        <f t="shared" si="11"/>
        <v/>
      </c>
      <c r="AU178" s="175" t="str">
        <f t="shared" si="13"/>
        <v/>
      </c>
      <c r="AV178" s="306"/>
      <c r="AW178" s="306"/>
      <c r="AX178" s="306"/>
      <c r="AY178" s="306"/>
      <c r="AZ178" s="306"/>
      <c r="BA178" s="306"/>
      <c r="BB178" s="199"/>
      <c r="BC178" s="199"/>
      <c r="BD178" s="192"/>
      <c r="BE178" s="199"/>
      <c r="BF178" s="199"/>
      <c r="BG178" s="154"/>
      <c r="BH178" s="154"/>
      <c r="BI178" s="306"/>
      <c r="BJ178" s="157"/>
      <c r="BK178" s="157"/>
      <c r="BL178" s="157"/>
      <c r="BM178" s="157"/>
      <c r="BN178" s="157"/>
      <c r="BO178" s="157"/>
      <c r="BP178" s="157"/>
      <c r="BQ178" s="157"/>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row>
    <row r="179" spans="1:130" ht="68.45" customHeight="1" x14ac:dyDescent="0.25">
      <c r="A179" s="325">
        <v>30</v>
      </c>
      <c r="B179" s="310" t="s">
        <v>327</v>
      </c>
      <c r="C179" s="310" t="str">
        <f>VLOOKUP(B179,FORMULAS!$A$30:$C$52,2,0)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79" s="310" t="str">
        <f>VLOOKUP(B179,FORMULAS!$A$30:$C$52,3,0)</f>
        <v>Director de Urbanizaciones y Titulación</v>
      </c>
      <c r="E179" s="327" t="s">
        <v>121</v>
      </c>
      <c r="F179" s="310" t="s">
        <v>674</v>
      </c>
      <c r="G179" s="352" t="s">
        <v>675</v>
      </c>
      <c r="H179" s="251" t="s">
        <v>673</v>
      </c>
      <c r="I179" s="308">
        <v>600</v>
      </c>
      <c r="J179" s="313" t="str">
        <f>VLOOKUP(K179,'Tabla probabilidad'!$D$3:$E$8,2,0)</f>
        <v>Media</v>
      </c>
      <c r="K179" s="316">
        <v>0.6</v>
      </c>
      <c r="L179" s="242" t="s">
        <v>124</v>
      </c>
      <c r="M179" s="305" t="str">
        <f>VLOOKUP(L179,'Tabla Impacto'!$D$3:$F$8,3,0)</f>
        <v>Menor</v>
      </c>
      <c r="N179" s="329">
        <v>0.8</v>
      </c>
      <c r="O179" s="329" t="str">
        <f>CONCATENATE(M179,J179)</f>
        <v>MenorMedia</v>
      </c>
      <c r="P179" s="307" t="str">
        <f>VLOOKUP(O179,FORMULAS!$K$17:$L$42,2,0)</f>
        <v>Moderado</v>
      </c>
      <c r="Q179" s="143">
        <v>1</v>
      </c>
      <c r="R179" s="179" t="s">
        <v>328</v>
      </c>
      <c r="S179" s="153" t="s">
        <v>369</v>
      </c>
      <c r="T179" s="215" t="s">
        <v>126</v>
      </c>
      <c r="U179" s="151">
        <f>+IF(T179='Tabla Valoración controles'!$D$4,'Tabla Valoración controles'!$F$4,IF(T179='Tabla Valoración controles'!$D$5,'Tabla Valoración controles'!$F$5,IF(T179=FORMULAS!$A$10,0,'Tabla Valoración controles'!$F$6)))</f>
        <v>0.25</v>
      </c>
      <c r="V179" s="215" t="s">
        <v>127</v>
      </c>
      <c r="W179" s="151">
        <f>+IF(V179='Tabla Valoración controles'!$D$7,'Tabla Valoración controles'!$F$7,IF(V179=FORMULAS!$A$10,0,'Tabla Valoración controles'!$F$8))</f>
        <v>0.15</v>
      </c>
      <c r="X179" s="213" t="s">
        <v>128</v>
      </c>
      <c r="Y179" s="151">
        <f>+IF(X179='Tabla Valoración controles'!$D$9,'Tabla Valoración controles'!$F$9,'Tabla Valoración controles'!$F$10)</f>
        <v>0</v>
      </c>
      <c r="Z179" s="215" t="s">
        <v>129</v>
      </c>
      <c r="AA179" s="151">
        <f>+IF(Z179='Tabla Valoración controles'!$D$11,'Tabla Valoración controles'!$F$11,'Tabla Valoración controles'!$F$12)</f>
        <v>0</v>
      </c>
      <c r="AB179" s="215" t="s">
        <v>130</v>
      </c>
      <c r="AC179" s="151">
        <f>+IF(AB179='Tabla Valoración controles'!$D$13,'Tabla Valoración controles'!$F$13,'Tabla Valoración controles'!$F$14)</f>
        <v>0</v>
      </c>
      <c r="AD179" s="151">
        <f t="shared" si="10"/>
        <v>0.4</v>
      </c>
      <c r="AE179" s="215" t="s">
        <v>131</v>
      </c>
      <c r="AF179" s="142">
        <f>IF(AE179=CONTROLES!$C$50,CONTROLES!$D$50,CONTROLES!$D$51)</f>
        <v>15</v>
      </c>
      <c r="AG179" s="212" t="s">
        <v>132</v>
      </c>
      <c r="AH179" s="142">
        <f>IF(AG179=CONTROLES!$C$52,CONTROLES!$D$52,CONTROLES!$D$53)</f>
        <v>15</v>
      </c>
      <c r="AI179" s="212" t="s">
        <v>133</v>
      </c>
      <c r="AJ179" s="142">
        <f>IF('Riesgos gestión'!AI179=CONTROLES!$C$54,CONTROLES!$D$54,CONTROLES!$D$55)</f>
        <v>15</v>
      </c>
      <c r="AK179" s="212" t="s">
        <v>134</v>
      </c>
      <c r="AL179" s="142" t="str" cm="1">
        <f t="array" ref="AL179">_xlfn.IFS(AK179=CONTROLES!$C$56,"15",'Riesgos gestión'!AK179=CONTROLES!$C$57,"10",AK179=CONTROLES!$C$58,"0")</f>
        <v>15</v>
      </c>
      <c r="AM179" s="212" t="s">
        <v>135</v>
      </c>
      <c r="AN179" s="142">
        <f>IF(AM179=CONTROLES!$C$59,CONTROLES!$D$59,CONTROLES!$D$60)</f>
        <v>15</v>
      </c>
      <c r="AO179" s="212" t="s">
        <v>136</v>
      </c>
      <c r="AP179" s="142">
        <f>IF(AO179=CONTROLES!$C$61,CONTROLES!$D$61,CONTROLES!$D$62)</f>
        <v>15</v>
      </c>
      <c r="AQ179" s="212" t="s">
        <v>137</v>
      </c>
      <c r="AR179" s="142" t="str" cm="1">
        <f t="array" ref="AR179">_xlfn.IFS(AQ179=CONTROLES!$C$63,"10",'Riesgos gestión'!AQ179=CONTROLES!$C$64,"5",AQ179=CONTROLES!$C$65,"0")</f>
        <v>10</v>
      </c>
      <c r="AS179" s="218">
        <f t="shared" si="12"/>
        <v>100</v>
      </c>
      <c r="AT179" s="219" t="str">
        <f t="shared" si="11"/>
        <v>Fuerte</v>
      </c>
      <c r="AU179" s="315" t="e">
        <f>+#REF!</f>
        <v>#REF!</v>
      </c>
      <c r="AV179" s="315" t="s">
        <v>172</v>
      </c>
      <c r="AW179" s="315" t="s">
        <v>189</v>
      </c>
      <c r="AX179" s="315">
        <v>0.4</v>
      </c>
      <c r="AY179" s="316" t="str">
        <f>CONCATENATE(AW179,AV179)</f>
        <v>ModeradoMedia</v>
      </c>
      <c r="AZ179" s="317" t="e">
        <f>VLOOKUP(AY185,[4]FORMULAS!$K$17:$L$42,2,0)</f>
        <v>#REF!</v>
      </c>
      <c r="BA179" s="316" t="s">
        <v>138</v>
      </c>
      <c r="BB179" s="188" t="s">
        <v>329</v>
      </c>
      <c r="BC179" s="188" t="s">
        <v>330</v>
      </c>
      <c r="BD179" s="192" t="s">
        <v>174</v>
      </c>
      <c r="BE179" s="197">
        <v>45292</v>
      </c>
      <c r="BF179" s="197">
        <v>45656</v>
      </c>
      <c r="BG179" s="156" t="s">
        <v>331</v>
      </c>
      <c r="BH179" s="156" t="s">
        <v>332</v>
      </c>
      <c r="BI179" s="316" t="s">
        <v>539</v>
      </c>
      <c r="BJ179" s="157"/>
      <c r="BK179" s="157"/>
      <c r="BL179" s="157"/>
      <c r="BM179" s="157"/>
      <c r="BN179" s="157"/>
      <c r="BO179" s="157"/>
      <c r="BP179" s="157"/>
      <c r="BQ179" s="157"/>
      <c r="BR179" s="158"/>
      <c r="BS179" s="158"/>
      <c r="BT179" s="158"/>
      <c r="BU179" s="158"/>
      <c r="BV179" s="158"/>
      <c r="BW179" s="158"/>
      <c r="BX179" s="158"/>
      <c r="BY179" s="158"/>
      <c r="BZ179" s="158"/>
      <c r="CA179" s="158"/>
      <c r="CB179" s="158"/>
      <c r="CC179" s="158"/>
      <c r="CD179" s="158"/>
      <c r="CE179" s="158"/>
      <c r="CF179" s="158"/>
      <c r="CG179" s="158"/>
      <c r="CH179" s="158"/>
      <c r="CI179" s="158"/>
      <c r="CJ179" s="158"/>
      <c r="CK179" s="158"/>
      <c r="CL179" s="158"/>
      <c r="CM179" s="158"/>
      <c r="CN179" s="158"/>
      <c r="CO179" s="158"/>
      <c r="CP179" s="158"/>
      <c r="CQ179" s="158"/>
      <c r="CR179" s="158"/>
      <c r="CS179" s="158"/>
      <c r="CT179" s="158"/>
      <c r="CU179" s="158"/>
      <c r="CV179" s="158"/>
      <c r="CW179" s="158"/>
      <c r="CX179" s="158"/>
      <c r="CY179" s="158"/>
      <c r="CZ179" s="158"/>
      <c r="DA179" s="158"/>
      <c r="DB179" s="158"/>
      <c r="DC179" s="158"/>
      <c r="DD179" s="158"/>
      <c r="DE179" s="158"/>
      <c r="DF179" s="158"/>
      <c r="DG179" s="158"/>
      <c r="DH179" s="158"/>
      <c r="DI179" s="158"/>
      <c r="DJ179" s="158"/>
      <c r="DK179" s="158"/>
      <c r="DL179" s="158"/>
      <c r="DM179" s="402">
        <v>45667</v>
      </c>
      <c r="DN179" s="390" t="s">
        <v>757</v>
      </c>
      <c r="DO179" s="390" t="s">
        <v>758</v>
      </c>
      <c r="DP179" s="390" t="s">
        <v>758</v>
      </c>
      <c r="DQ179" s="390" t="s">
        <v>758</v>
      </c>
      <c r="DR179" s="390" t="s">
        <v>758</v>
      </c>
      <c r="DS179" s="390" t="s">
        <v>758</v>
      </c>
      <c r="DT179" s="390" t="s">
        <v>758</v>
      </c>
      <c r="DU179" s="158"/>
      <c r="DV179" s="158"/>
      <c r="DW179" s="158"/>
      <c r="DX179" s="158"/>
      <c r="DY179" s="158"/>
      <c r="DZ179" s="158"/>
    </row>
    <row r="180" spans="1:130" ht="21.75" hidden="1" customHeight="1" x14ac:dyDescent="0.25">
      <c r="A180" s="326"/>
      <c r="B180" s="306"/>
      <c r="C180" s="306"/>
      <c r="D180" s="306"/>
      <c r="E180" s="306"/>
      <c r="F180" s="306"/>
      <c r="G180" s="306"/>
      <c r="H180" s="252"/>
      <c r="I180" s="306"/>
      <c r="J180" s="306"/>
      <c r="K180" s="306"/>
      <c r="L180" s="243"/>
      <c r="M180" s="306"/>
      <c r="N180" s="306"/>
      <c r="O180" s="306"/>
      <c r="P180" s="306"/>
      <c r="Q180" s="157"/>
      <c r="R180" s="201"/>
      <c r="S180" s="157"/>
      <c r="T180" s="216"/>
      <c r="U180" s="151">
        <f>+IF(T180='Tabla Valoración controles'!$D$4,'Tabla Valoración controles'!$F$4,IF(T180='Tabla Valoración controles'!$D$5,'Tabla Valoración controles'!$F$5,IF(T180=FORMULAS!$A$10,0,'Tabla Valoración controles'!$F$6)))</f>
        <v>0.1</v>
      </c>
      <c r="V180" s="215" t="s">
        <v>127</v>
      </c>
      <c r="W180" s="151">
        <f>+IF(V180='Tabla Valoración controles'!$D$7,'Tabla Valoración controles'!$F$7,IF(V180=FORMULAS!$A$10,0,'Tabla Valoración controles'!$F$8))</f>
        <v>0.15</v>
      </c>
      <c r="X180" s="216"/>
      <c r="Y180" s="151">
        <f>+IF(X180='Tabla Valoración controles'!$D$9,'Tabla Valoración controles'!$F$9,'Tabla Valoración controles'!$F$10)</f>
        <v>0</v>
      </c>
      <c r="Z180" s="215" t="s">
        <v>129</v>
      </c>
      <c r="AA180" s="151">
        <f>+IF(Z180='Tabla Valoración controles'!$D$11,'Tabla Valoración controles'!$F$11,'Tabla Valoración controles'!$F$12)</f>
        <v>0</v>
      </c>
      <c r="AB180" s="215" t="s">
        <v>130</v>
      </c>
      <c r="AC180" s="151">
        <f>+IF(AB180='Tabla Valoración controles'!$D$13,'Tabla Valoración controles'!$F$13,'Tabla Valoración controles'!$F$14)</f>
        <v>0</v>
      </c>
      <c r="AD180" s="151">
        <f t="shared" si="10"/>
        <v>0.25</v>
      </c>
      <c r="AE180" s="215" t="s">
        <v>131</v>
      </c>
      <c r="AF180" s="142">
        <f>IF(AE180=CONTROLES!$C$50,CONTROLES!$D$50,CONTROLES!$D$51)</f>
        <v>15</v>
      </c>
      <c r="AG180" s="212" t="s">
        <v>132</v>
      </c>
      <c r="AH180" s="142">
        <f>IF(AG180=CONTROLES!$C$52,CONTROLES!$D$52,CONTROLES!$D$53)</f>
        <v>15</v>
      </c>
      <c r="AI180" s="212" t="s">
        <v>133</v>
      </c>
      <c r="AJ180" s="142">
        <f>IF('Riesgos gestión'!AI180=CONTROLES!$C$54,CONTROLES!$D$54,CONTROLES!$D$55)</f>
        <v>15</v>
      </c>
      <c r="AK180" s="215"/>
      <c r="AL180" s="142" t="e" cm="1">
        <f t="array" ref="AL180">_xlfn.IFS(AK180=CONTROLES!$C$56,"15",'Riesgos gestión'!AK180=CONTROLES!$C$57,"10",AK180=CONTROLES!$C$58,"0")</f>
        <v>#N/A</v>
      </c>
      <c r="AM180" s="212" t="s">
        <v>135</v>
      </c>
      <c r="AN180" s="142">
        <f>IF(AM180=CONTROLES!$C$59,CONTROLES!$D$59,CONTROLES!$D$60)</f>
        <v>15</v>
      </c>
      <c r="AO180" s="212" t="s">
        <v>136</v>
      </c>
      <c r="AP180" s="142">
        <f>IF(AO180=CONTROLES!$C$61,CONTROLES!$D$61,CONTROLES!$D$62)</f>
        <v>15</v>
      </c>
      <c r="AQ180" s="212" t="s">
        <v>137</v>
      </c>
      <c r="AR180" s="142" t="str" cm="1">
        <f t="array" ref="AR180">_xlfn.IFS(AQ180=CONTROLES!$C$63,"10",'Riesgos gestión'!AQ180=CONTROLES!$C$64,"5",AQ180=CONTROLES!$C$65,"0")</f>
        <v>10</v>
      </c>
      <c r="AS180" s="218" t="e">
        <f t="shared" si="12"/>
        <v>#N/A</v>
      </c>
      <c r="AT180" s="219" t="str">
        <f t="shared" si="11"/>
        <v/>
      </c>
      <c r="AU180" s="306"/>
      <c r="AV180" s="306"/>
      <c r="AW180" s="306"/>
      <c r="AX180" s="306"/>
      <c r="AY180" s="306"/>
      <c r="AZ180" s="306"/>
      <c r="BA180" s="306"/>
      <c r="BB180" s="202"/>
      <c r="BC180" s="202"/>
      <c r="BD180" s="202"/>
      <c r="BE180" s="202"/>
      <c r="BF180" s="202"/>
      <c r="BG180" s="157"/>
      <c r="BH180" s="157"/>
      <c r="BI180" s="306"/>
      <c r="BJ180" s="157"/>
      <c r="BK180" s="157"/>
      <c r="BL180" s="157"/>
      <c r="BM180" s="157"/>
      <c r="BN180" s="157"/>
      <c r="BO180" s="157"/>
      <c r="BP180" s="157"/>
      <c r="BQ180" s="157"/>
      <c r="BR180" s="158"/>
      <c r="BS180" s="158"/>
      <c r="BT180" s="158"/>
      <c r="BU180" s="158"/>
      <c r="BV180" s="158"/>
      <c r="BW180" s="158"/>
      <c r="BX180" s="158"/>
      <c r="BY180" s="158"/>
      <c r="BZ180" s="158"/>
      <c r="CA180" s="158"/>
      <c r="CB180" s="158"/>
      <c r="CC180" s="158"/>
      <c r="CD180" s="158"/>
      <c r="CE180" s="158"/>
      <c r="CF180" s="158"/>
      <c r="CG180" s="158"/>
      <c r="CH180" s="158"/>
      <c r="CI180" s="158"/>
      <c r="CJ180" s="158"/>
      <c r="CK180" s="158"/>
      <c r="CL180" s="158"/>
      <c r="CM180" s="158"/>
      <c r="CN180" s="158"/>
      <c r="CO180" s="158"/>
      <c r="CP180" s="158"/>
      <c r="CQ180" s="158"/>
      <c r="CR180" s="158"/>
      <c r="CS180" s="158"/>
      <c r="CT180" s="158"/>
      <c r="CU180" s="158"/>
      <c r="CV180" s="158"/>
      <c r="CW180" s="158"/>
      <c r="CX180" s="158"/>
      <c r="CY180" s="158"/>
      <c r="CZ180" s="158"/>
      <c r="DA180" s="158"/>
      <c r="DB180" s="158"/>
      <c r="DC180" s="158"/>
      <c r="DD180" s="158"/>
      <c r="DE180" s="158"/>
      <c r="DF180" s="158"/>
      <c r="DG180" s="158"/>
      <c r="DH180" s="158"/>
      <c r="DI180" s="158"/>
      <c r="DJ180" s="158"/>
      <c r="DK180" s="158"/>
      <c r="DL180" s="158"/>
      <c r="DM180" s="158"/>
      <c r="DN180" s="158"/>
      <c r="DO180" s="158"/>
      <c r="DP180" s="158"/>
      <c r="DQ180" s="158"/>
      <c r="DR180" s="158"/>
      <c r="DS180" s="158"/>
      <c r="DT180" s="158"/>
      <c r="DU180" s="158"/>
      <c r="DV180" s="158"/>
      <c r="DW180" s="158"/>
      <c r="DX180" s="158"/>
      <c r="DY180" s="158"/>
      <c r="DZ180" s="158"/>
    </row>
    <row r="181" spans="1:130" ht="21.75" hidden="1" customHeight="1" x14ac:dyDescent="0.25">
      <c r="A181" s="326"/>
      <c r="B181" s="306"/>
      <c r="C181" s="306"/>
      <c r="D181" s="306"/>
      <c r="E181" s="306"/>
      <c r="F181" s="306"/>
      <c r="G181" s="306"/>
      <c r="H181" s="252"/>
      <c r="I181" s="306"/>
      <c r="J181" s="306"/>
      <c r="K181" s="306"/>
      <c r="L181" s="243"/>
      <c r="M181" s="306"/>
      <c r="N181" s="306"/>
      <c r="O181" s="306"/>
      <c r="P181" s="306"/>
      <c r="Q181" s="157"/>
      <c r="R181" s="201"/>
      <c r="S181" s="157"/>
      <c r="T181" s="216"/>
      <c r="U181" s="151">
        <f>+IF(T181='Tabla Valoración controles'!$D$4,'Tabla Valoración controles'!$F$4,IF(T181='Tabla Valoración controles'!$D$5,'Tabla Valoración controles'!$F$5,IF(T181=FORMULAS!$A$10,0,'Tabla Valoración controles'!$F$6)))</f>
        <v>0.1</v>
      </c>
      <c r="V181" s="215" t="s">
        <v>127</v>
      </c>
      <c r="W181" s="151">
        <f>+IF(V181='Tabla Valoración controles'!$D$7,'Tabla Valoración controles'!$F$7,IF(V181=FORMULAS!$A$10,0,'Tabla Valoración controles'!$F$8))</f>
        <v>0.15</v>
      </c>
      <c r="X181" s="216"/>
      <c r="Y181" s="151">
        <f>+IF(X181='Tabla Valoración controles'!$D$9,'Tabla Valoración controles'!$F$9,'Tabla Valoración controles'!$F$10)</f>
        <v>0</v>
      </c>
      <c r="Z181" s="215" t="s">
        <v>129</v>
      </c>
      <c r="AA181" s="151">
        <f>+IF(Z181='Tabla Valoración controles'!$D$11,'Tabla Valoración controles'!$F$11,'Tabla Valoración controles'!$F$12)</f>
        <v>0</v>
      </c>
      <c r="AB181" s="215" t="s">
        <v>130</v>
      </c>
      <c r="AC181" s="151">
        <f>+IF(AB181='Tabla Valoración controles'!$D$13,'Tabla Valoración controles'!$F$13,'Tabla Valoración controles'!$F$14)</f>
        <v>0</v>
      </c>
      <c r="AD181" s="151">
        <f t="shared" si="10"/>
        <v>0.25</v>
      </c>
      <c r="AE181" s="215" t="s">
        <v>131</v>
      </c>
      <c r="AF181" s="142">
        <f>IF(AE181=CONTROLES!$C$50,CONTROLES!$D$50,CONTROLES!$D$51)</f>
        <v>15</v>
      </c>
      <c r="AG181" s="212" t="s">
        <v>132</v>
      </c>
      <c r="AH181" s="142">
        <f>IF(AG181=CONTROLES!$C$52,CONTROLES!$D$52,CONTROLES!$D$53)</f>
        <v>15</v>
      </c>
      <c r="AI181" s="212" t="s">
        <v>133</v>
      </c>
      <c r="AJ181" s="142">
        <f>IF('Riesgos gestión'!AI181=CONTROLES!$C$54,CONTROLES!$D$54,CONTROLES!$D$55)</f>
        <v>15</v>
      </c>
      <c r="AK181" s="215"/>
      <c r="AL181" s="142" t="e" cm="1">
        <f t="array" ref="AL181">_xlfn.IFS(AK181=CONTROLES!$C$56,"15",'Riesgos gestión'!AK181=CONTROLES!$C$57,"10",AK181=CONTROLES!$C$58,"0")</f>
        <v>#N/A</v>
      </c>
      <c r="AM181" s="212" t="s">
        <v>135</v>
      </c>
      <c r="AN181" s="142">
        <f>IF(AM181=CONTROLES!$C$59,CONTROLES!$D$59,CONTROLES!$D$60)</f>
        <v>15</v>
      </c>
      <c r="AO181" s="212" t="s">
        <v>136</v>
      </c>
      <c r="AP181" s="142">
        <f>IF(AO181=CONTROLES!$C$61,CONTROLES!$D$61,CONTROLES!$D$62)</f>
        <v>15</v>
      </c>
      <c r="AQ181" s="212" t="s">
        <v>137</v>
      </c>
      <c r="AR181" s="142" t="str" cm="1">
        <f t="array" ref="AR181">_xlfn.IFS(AQ181=CONTROLES!$C$63,"10",'Riesgos gestión'!AQ181=CONTROLES!$C$64,"5",AQ181=CONTROLES!$C$65,"0")</f>
        <v>10</v>
      </c>
      <c r="AS181" s="218" t="e">
        <f t="shared" si="12"/>
        <v>#N/A</v>
      </c>
      <c r="AT181" s="219" t="str">
        <f t="shared" si="11"/>
        <v/>
      </c>
      <c r="AU181" s="306"/>
      <c r="AV181" s="306"/>
      <c r="AW181" s="306"/>
      <c r="AX181" s="306"/>
      <c r="AY181" s="306"/>
      <c r="AZ181" s="306"/>
      <c r="BA181" s="306"/>
      <c r="BB181" s="202"/>
      <c r="BC181" s="202"/>
      <c r="BD181" s="202"/>
      <c r="BE181" s="202"/>
      <c r="BF181" s="202"/>
      <c r="BG181" s="157"/>
      <c r="BH181" s="157"/>
      <c r="BI181" s="306"/>
      <c r="BJ181" s="157"/>
      <c r="BK181" s="157"/>
      <c r="BL181" s="157"/>
      <c r="BM181" s="157"/>
      <c r="BN181" s="157"/>
      <c r="BO181" s="157"/>
      <c r="BP181" s="157"/>
      <c r="BQ181" s="157"/>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c r="CR181" s="158"/>
      <c r="CS181" s="158"/>
      <c r="CT181" s="158"/>
      <c r="CU181" s="158"/>
      <c r="CV181" s="158"/>
      <c r="CW181" s="158"/>
      <c r="CX181" s="158"/>
      <c r="CY181" s="158"/>
      <c r="CZ181" s="158"/>
      <c r="DA181" s="158"/>
      <c r="DB181" s="158"/>
      <c r="DC181" s="158"/>
      <c r="DD181" s="158"/>
      <c r="DE181" s="158"/>
      <c r="DF181" s="158"/>
      <c r="DG181" s="158"/>
      <c r="DH181" s="158"/>
      <c r="DI181" s="158"/>
      <c r="DJ181" s="158"/>
      <c r="DK181" s="158"/>
      <c r="DL181" s="158"/>
      <c r="DM181" s="158"/>
      <c r="DN181" s="158"/>
      <c r="DO181" s="158"/>
      <c r="DP181" s="158"/>
      <c r="DQ181" s="158"/>
      <c r="DR181" s="158"/>
      <c r="DS181" s="158"/>
      <c r="DT181" s="158"/>
      <c r="DU181" s="158"/>
      <c r="DV181" s="158"/>
      <c r="DW181" s="158"/>
      <c r="DX181" s="158"/>
      <c r="DY181" s="158"/>
      <c r="DZ181" s="158"/>
    </row>
    <row r="182" spans="1:130" ht="21.75" hidden="1" customHeight="1" x14ac:dyDescent="0.25">
      <c r="A182" s="326"/>
      <c r="B182" s="306"/>
      <c r="C182" s="306"/>
      <c r="D182" s="306"/>
      <c r="E182" s="306"/>
      <c r="F182" s="306"/>
      <c r="G182" s="306"/>
      <c r="H182" s="252"/>
      <c r="I182" s="306"/>
      <c r="J182" s="306"/>
      <c r="K182" s="306"/>
      <c r="L182" s="243"/>
      <c r="M182" s="306"/>
      <c r="N182" s="306"/>
      <c r="O182" s="306"/>
      <c r="P182" s="306"/>
      <c r="Q182" s="157"/>
      <c r="R182" s="201"/>
      <c r="S182" s="157"/>
      <c r="T182" s="216"/>
      <c r="U182" s="151">
        <f>+IF(T182='Tabla Valoración controles'!$D$4,'Tabla Valoración controles'!$F$4,IF(T182='Tabla Valoración controles'!$D$5,'Tabla Valoración controles'!$F$5,IF(T182=FORMULAS!$A$10,0,'Tabla Valoración controles'!$F$6)))</f>
        <v>0.1</v>
      </c>
      <c r="V182" s="215" t="s">
        <v>127</v>
      </c>
      <c r="W182" s="151">
        <f>+IF(V182='Tabla Valoración controles'!$D$7,'Tabla Valoración controles'!$F$7,IF(V182=FORMULAS!$A$10,0,'Tabla Valoración controles'!$F$8))</f>
        <v>0.15</v>
      </c>
      <c r="X182" s="216"/>
      <c r="Y182" s="151">
        <f>+IF(X182='Tabla Valoración controles'!$D$9,'Tabla Valoración controles'!$F$9,'Tabla Valoración controles'!$F$10)</f>
        <v>0</v>
      </c>
      <c r="Z182" s="215" t="s">
        <v>129</v>
      </c>
      <c r="AA182" s="151">
        <f>+IF(Z182='Tabla Valoración controles'!$D$11,'Tabla Valoración controles'!$F$11,'Tabla Valoración controles'!$F$12)</f>
        <v>0</v>
      </c>
      <c r="AB182" s="215" t="s">
        <v>130</v>
      </c>
      <c r="AC182" s="151">
        <f>+IF(AB182='Tabla Valoración controles'!$D$13,'Tabla Valoración controles'!$F$13,'Tabla Valoración controles'!$F$14)</f>
        <v>0</v>
      </c>
      <c r="AD182" s="151">
        <f t="shared" si="10"/>
        <v>0.25</v>
      </c>
      <c r="AE182" s="215" t="s">
        <v>131</v>
      </c>
      <c r="AF182" s="142">
        <f>IF(AE182=CONTROLES!$C$50,CONTROLES!$D$50,CONTROLES!$D$51)</f>
        <v>15</v>
      </c>
      <c r="AG182" s="212" t="s">
        <v>132</v>
      </c>
      <c r="AH182" s="142">
        <f>IF(AG182=CONTROLES!$C$52,CONTROLES!$D$52,CONTROLES!$D$53)</f>
        <v>15</v>
      </c>
      <c r="AI182" s="212" t="s">
        <v>133</v>
      </c>
      <c r="AJ182" s="142">
        <f>IF('Riesgos gestión'!AI182=CONTROLES!$C$54,CONTROLES!$D$54,CONTROLES!$D$55)</f>
        <v>15</v>
      </c>
      <c r="AK182" s="215"/>
      <c r="AL182" s="142" t="e" cm="1">
        <f t="array" ref="AL182">_xlfn.IFS(AK182=CONTROLES!$C$56,"15",'Riesgos gestión'!AK182=CONTROLES!$C$57,"10",AK182=CONTROLES!$C$58,"0")</f>
        <v>#N/A</v>
      </c>
      <c r="AM182" s="212" t="s">
        <v>135</v>
      </c>
      <c r="AN182" s="142">
        <f>IF(AM182=CONTROLES!$C$59,CONTROLES!$D$59,CONTROLES!$D$60)</f>
        <v>15</v>
      </c>
      <c r="AO182" s="212" t="s">
        <v>136</v>
      </c>
      <c r="AP182" s="142">
        <f>IF(AO182=CONTROLES!$C$61,CONTROLES!$D$61,CONTROLES!$D$62)</f>
        <v>15</v>
      </c>
      <c r="AQ182" s="212" t="s">
        <v>137</v>
      </c>
      <c r="AR182" s="142" t="str" cm="1">
        <f t="array" ref="AR182">_xlfn.IFS(AQ182=CONTROLES!$C$63,"10",'Riesgos gestión'!AQ182=CONTROLES!$C$64,"5",AQ182=CONTROLES!$C$65,"0")</f>
        <v>10</v>
      </c>
      <c r="AS182" s="218" t="e">
        <f t="shared" si="12"/>
        <v>#N/A</v>
      </c>
      <c r="AT182" s="219" t="str">
        <f t="shared" si="11"/>
        <v/>
      </c>
      <c r="AU182" s="306"/>
      <c r="AV182" s="306"/>
      <c r="AW182" s="306"/>
      <c r="AX182" s="306"/>
      <c r="AY182" s="306"/>
      <c r="AZ182" s="306"/>
      <c r="BA182" s="306"/>
      <c r="BB182" s="202"/>
      <c r="BC182" s="202"/>
      <c r="BD182" s="202"/>
      <c r="BE182" s="202"/>
      <c r="BF182" s="202"/>
      <c r="BG182" s="157"/>
      <c r="BH182" s="157"/>
      <c r="BI182" s="306"/>
      <c r="BJ182" s="157"/>
      <c r="BK182" s="157"/>
      <c r="BL182" s="157"/>
      <c r="BM182" s="157"/>
      <c r="BN182" s="157"/>
      <c r="BO182" s="157"/>
      <c r="BP182" s="157"/>
      <c r="BQ182" s="157"/>
      <c r="BR182" s="158"/>
      <c r="BS182" s="158"/>
      <c r="BT182" s="158"/>
      <c r="BU182" s="158"/>
      <c r="BV182" s="158"/>
      <c r="BW182" s="158"/>
      <c r="BX182" s="158"/>
      <c r="BY182" s="158"/>
      <c r="BZ182" s="158"/>
      <c r="CA182" s="158"/>
      <c r="CB182" s="158"/>
      <c r="CC182" s="158"/>
      <c r="CD182" s="158"/>
      <c r="CE182" s="158"/>
      <c r="CF182" s="158"/>
      <c r="CG182" s="158"/>
      <c r="CH182" s="158"/>
      <c r="CI182" s="158"/>
      <c r="CJ182" s="158"/>
      <c r="CK182" s="158"/>
      <c r="CL182" s="158"/>
      <c r="CM182" s="158"/>
      <c r="CN182" s="158"/>
      <c r="CO182" s="158"/>
      <c r="CP182" s="158"/>
      <c r="CQ182" s="158"/>
      <c r="CR182" s="158"/>
      <c r="CS182" s="158"/>
      <c r="CT182" s="158"/>
      <c r="CU182" s="158"/>
      <c r="CV182" s="158"/>
      <c r="CW182" s="158"/>
      <c r="CX182" s="158"/>
      <c r="CY182" s="158"/>
      <c r="CZ182" s="158"/>
      <c r="DA182" s="158"/>
      <c r="DB182" s="158"/>
      <c r="DC182" s="158"/>
      <c r="DD182" s="158"/>
      <c r="DE182" s="158"/>
      <c r="DF182" s="158"/>
      <c r="DG182" s="158"/>
      <c r="DH182" s="158"/>
      <c r="DI182" s="158"/>
      <c r="DJ182" s="158"/>
      <c r="DK182" s="158"/>
      <c r="DL182" s="158"/>
      <c r="DM182" s="158"/>
      <c r="DN182" s="158"/>
      <c r="DO182" s="158"/>
      <c r="DP182" s="158"/>
      <c r="DQ182" s="158"/>
      <c r="DR182" s="158"/>
      <c r="DS182" s="158"/>
      <c r="DT182" s="158"/>
      <c r="DU182" s="158"/>
      <c r="DV182" s="158"/>
      <c r="DW182" s="158"/>
      <c r="DX182" s="158"/>
      <c r="DY182" s="158"/>
      <c r="DZ182" s="158"/>
    </row>
    <row r="183" spans="1:130" ht="21.75" hidden="1" customHeight="1" x14ac:dyDescent="0.25">
      <c r="A183" s="326"/>
      <c r="B183" s="306"/>
      <c r="C183" s="306"/>
      <c r="D183" s="306"/>
      <c r="E183" s="306"/>
      <c r="F183" s="306"/>
      <c r="G183" s="306"/>
      <c r="H183" s="252"/>
      <c r="I183" s="306"/>
      <c r="J183" s="306"/>
      <c r="K183" s="306"/>
      <c r="L183" s="243"/>
      <c r="M183" s="306"/>
      <c r="N183" s="306"/>
      <c r="O183" s="306"/>
      <c r="P183" s="306"/>
      <c r="Q183" s="157"/>
      <c r="R183" s="201"/>
      <c r="S183" s="157"/>
      <c r="T183" s="216"/>
      <c r="U183" s="151">
        <f>+IF(T183='Tabla Valoración controles'!$D$4,'Tabla Valoración controles'!$F$4,IF(T183='Tabla Valoración controles'!$D$5,'Tabla Valoración controles'!$F$5,IF(T183=FORMULAS!$A$10,0,'Tabla Valoración controles'!$F$6)))</f>
        <v>0.1</v>
      </c>
      <c r="V183" s="215" t="s">
        <v>127</v>
      </c>
      <c r="W183" s="151">
        <f>+IF(V183='Tabla Valoración controles'!$D$7,'Tabla Valoración controles'!$F$7,IF(V183=FORMULAS!$A$10,0,'Tabla Valoración controles'!$F$8))</f>
        <v>0.15</v>
      </c>
      <c r="X183" s="216"/>
      <c r="Y183" s="151">
        <f>+IF(X183='Tabla Valoración controles'!$D$9,'Tabla Valoración controles'!$F$9,'Tabla Valoración controles'!$F$10)</f>
        <v>0</v>
      </c>
      <c r="Z183" s="215" t="s">
        <v>129</v>
      </c>
      <c r="AA183" s="151">
        <f>+IF(Z183='Tabla Valoración controles'!$D$11,'Tabla Valoración controles'!$F$11,'Tabla Valoración controles'!$F$12)</f>
        <v>0</v>
      </c>
      <c r="AB183" s="215" t="s">
        <v>130</v>
      </c>
      <c r="AC183" s="151">
        <f>+IF(AB183='Tabla Valoración controles'!$D$13,'Tabla Valoración controles'!$F$13,'Tabla Valoración controles'!$F$14)</f>
        <v>0</v>
      </c>
      <c r="AD183" s="151">
        <f t="shared" si="10"/>
        <v>0.25</v>
      </c>
      <c r="AE183" s="215" t="s">
        <v>131</v>
      </c>
      <c r="AF183" s="142">
        <f>IF(AE183=CONTROLES!$C$50,CONTROLES!$D$50,CONTROLES!$D$51)</f>
        <v>15</v>
      </c>
      <c r="AG183" s="212" t="s">
        <v>132</v>
      </c>
      <c r="AH183" s="142">
        <f>IF(AG183=CONTROLES!$C$52,CONTROLES!$D$52,CONTROLES!$D$53)</f>
        <v>15</v>
      </c>
      <c r="AI183" s="212" t="s">
        <v>133</v>
      </c>
      <c r="AJ183" s="142">
        <f>IF('Riesgos gestión'!AI183=CONTROLES!$C$54,CONTROLES!$D$54,CONTROLES!$D$55)</f>
        <v>15</v>
      </c>
      <c r="AK183" s="215"/>
      <c r="AL183" s="142" t="e" cm="1">
        <f t="array" ref="AL183">_xlfn.IFS(AK183=CONTROLES!$C$56,"15",'Riesgos gestión'!AK183=CONTROLES!$C$57,"10",AK183=CONTROLES!$C$58,"0")</f>
        <v>#N/A</v>
      </c>
      <c r="AM183" s="212" t="s">
        <v>135</v>
      </c>
      <c r="AN183" s="142">
        <f>IF(AM183=CONTROLES!$C$59,CONTROLES!$D$59,CONTROLES!$D$60)</f>
        <v>15</v>
      </c>
      <c r="AO183" s="212" t="s">
        <v>136</v>
      </c>
      <c r="AP183" s="142">
        <f>IF(AO183=CONTROLES!$C$61,CONTROLES!$D$61,CONTROLES!$D$62)</f>
        <v>15</v>
      </c>
      <c r="AQ183" s="212" t="s">
        <v>137</v>
      </c>
      <c r="AR183" s="142" t="str" cm="1">
        <f t="array" ref="AR183">_xlfn.IFS(AQ183=CONTROLES!$C$63,"10",'Riesgos gestión'!AQ183=CONTROLES!$C$64,"5",AQ183=CONTROLES!$C$65,"0")</f>
        <v>10</v>
      </c>
      <c r="AS183" s="218" t="e">
        <f t="shared" si="12"/>
        <v>#N/A</v>
      </c>
      <c r="AT183" s="219" t="str">
        <f t="shared" si="11"/>
        <v/>
      </c>
      <c r="AU183" s="306"/>
      <c r="AV183" s="306"/>
      <c r="AW183" s="306"/>
      <c r="AX183" s="306"/>
      <c r="AY183" s="306"/>
      <c r="AZ183" s="306"/>
      <c r="BA183" s="306"/>
      <c r="BB183" s="202"/>
      <c r="BC183" s="202"/>
      <c r="BD183" s="202"/>
      <c r="BE183" s="202"/>
      <c r="BF183" s="202"/>
      <c r="BG183" s="157"/>
      <c r="BH183" s="157"/>
      <c r="BI183" s="306"/>
      <c r="BJ183" s="157"/>
      <c r="BK183" s="157"/>
      <c r="BL183" s="157"/>
      <c r="BM183" s="157"/>
      <c r="BN183" s="157"/>
      <c r="BO183" s="157"/>
      <c r="BP183" s="157"/>
      <c r="BQ183" s="157"/>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158"/>
      <c r="CM183" s="158"/>
      <c r="CN183" s="158"/>
      <c r="CO183" s="158"/>
      <c r="CP183" s="158"/>
      <c r="CQ183" s="158"/>
      <c r="CR183" s="158"/>
      <c r="CS183" s="158"/>
      <c r="CT183" s="158"/>
      <c r="CU183" s="158"/>
      <c r="CV183" s="158"/>
      <c r="CW183" s="158"/>
      <c r="CX183" s="158"/>
      <c r="CY183" s="158"/>
      <c r="CZ183" s="158"/>
      <c r="DA183" s="158"/>
      <c r="DB183" s="158"/>
      <c r="DC183" s="158"/>
      <c r="DD183" s="158"/>
      <c r="DE183" s="158"/>
      <c r="DF183" s="158"/>
      <c r="DG183" s="158"/>
      <c r="DH183" s="158"/>
      <c r="DI183" s="158"/>
      <c r="DJ183" s="158"/>
      <c r="DK183" s="158"/>
      <c r="DL183" s="158"/>
      <c r="DM183" s="158"/>
      <c r="DN183" s="158"/>
      <c r="DO183" s="158"/>
      <c r="DP183" s="158"/>
      <c r="DQ183" s="158"/>
      <c r="DR183" s="158"/>
      <c r="DS183" s="158"/>
      <c r="DT183" s="158"/>
      <c r="DU183" s="158"/>
      <c r="DV183" s="158"/>
      <c r="DW183" s="158"/>
      <c r="DX183" s="158"/>
      <c r="DY183" s="158"/>
      <c r="DZ183" s="158"/>
    </row>
    <row r="184" spans="1:130" ht="21.75" hidden="1" customHeight="1" x14ac:dyDescent="0.25">
      <c r="A184" s="326"/>
      <c r="B184" s="306"/>
      <c r="C184" s="306"/>
      <c r="D184" s="306"/>
      <c r="E184" s="306"/>
      <c r="F184" s="306"/>
      <c r="G184" s="306"/>
      <c r="H184" s="253"/>
      <c r="I184" s="306"/>
      <c r="J184" s="306"/>
      <c r="K184" s="306"/>
      <c r="L184" s="244"/>
      <c r="M184" s="306"/>
      <c r="N184" s="306"/>
      <c r="O184" s="306"/>
      <c r="P184" s="306"/>
      <c r="Q184" s="157"/>
      <c r="R184" s="201"/>
      <c r="S184" s="157"/>
      <c r="T184" s="216"/>
      <c r="U184" s="151">
        <f>+IF(T184='Tabla Valoración controles'!$D$4,'Tabla Valoración controles'!$F$4,IF(T184='Tabla Valoración controles'!$D$5,'Tabla Valoración controles'!$F$5,IF(T184=FORMULAS!$A$10,0,'Tabla Valoración controles'!$F$6)))</f>
        <v>0.1</v>
      </c>
      <c r="V184" s="215" t="s">
        <v>127</v>
      </c>
      <c r="W184" s="151">
        <f>+IF(V184='Tabla Valoración controles'!$D$7,'Tabla Valoración controles'!$F$7,IF(V184=FORMULAS!$A$10,0,'Tabla Valoración controles'!$F$8))</f>
        <v>0.15</v>
      </c>
      <c r="X184" s="216"/>
      <c r="Y184" s="151">
        <f>+IF(X184='Tabla Valoración controles'!$D$9,'Tabla Valoración controles'!$F$9,'Tabla Valoración controles'!$F$10)</f>
        <v>0</v>
      </c>
      <c r="Z184" s="215" t="s">
        <v>129</v>
      </c>
      <c r="AA184" s="151">
        <f>+IF(Z184='Tabla Valoración controles'!$D$11,'Tabla Valoración controles'!$F$11,'Tabla Valoración controles'!$F$12)</f>
        <v>0</v>
      </c>
      <c r="AB184" s="215" t="s">
        <v>130</v>
      </c>
      <c r="AC184" s="151">
        <f>+IF(AB184='Tabla Valoración controles'!$D$13,'Tabla Valoración controles'!$F$13,'Tabla Valoración controles'!$F$14)</f>
        <v>0</v>
      </c>
      <c r="AD184" s="151">
        <f t="shared" si="10"/>
        <v>0.25</v>
      </c>
      <c r="AE184" s="215" t="s">
        <v>131</v>
      </c>
      <c r="AF184" s="142">
        <f>IF(AE184=CONTROLES!$C$50,CONTROLES!$D$50,CONTROLES!$D$51)</f>
        <v>15</v>
      </c>
      <c r="AG184" s="212" t="s">
        <v>132</v>
      </c>
      <c r="AH184" s="142">
        <f>IF(AG184=CONTROLES!$C$52,CONTROLES!$D$52,CONTROLES!$D$53)</f>
        <v>15</v>
      </c>
      <c r="AI184" s="212" t="s">
        <v>133</v>
      </c>
      <c r="AJ184" s="142">
        <f>IF('Riesgos gestión'!AI184=CONTROLES!$C$54,CONTROLES!$D$54,CONTROLES!$D$55)</f>
        <v>15</v>
      </c>
      <c r="AK184" s="215"/>
      <c r="AL184" s="142" t="e" cm="1">
        <f t="array" ref="AL184">_xlfn.IFS(AK184=CONTROLES!$C$56,"15",'Riesgos gestión'!AK184=CONTROLES!$C$57,"10",AK184=CONTROLES!$C$58,"0")</f>
        <v>#N/A</v>
      </c>
      <c r="AM184" s="212" t="s">
        <v>135</v>
      </c>
      <c r="AN184" s="142">
        <f>IF(AM184=CONTROLES!$C$59,CONTROLES!$D$59,CONTROLES!$D$60)</f>
        <v>15</v>
      </c>
      <c r="AO184" s="212" t="s">
        <v>136</v>
      </c>
      <c r="AP184" s="142">
        <f>IF(AO184=CONTROLES!$C$61,CONTROLES!$D$61,CONTROLES!$D$62)</f>
        <v>15</v>
      </c>
      <c r="AQ184" s="212" t="s">
        <v>137</v>
      </c>
      <c r="AR184" s="142" t="str" cm="1">
        <f t="array" ref="AR184">_xlfn.IFS(AQ184=CONTROLES!$C$63,"10",'Riesgos gestión'!AQ184=CONTROLES!$C$64,"5",AQ184=CONTROLES!$C$65,"0")</f>
        <v>10</v>
      </c>
      <c r="AS184" s="218" t="e">
        <f t="shared" si="12"/>
        <v>#N/A</v>
      </c>
      <c r="AT184" s="219" t="str">
        <f t="shared" si="11"/>
        <v/>
      </c>
      <c r="AU184" s="306"/>
      <c r="AV184" s="306"/>
      <c r="AW184" s="306"/>
      <c r="AX184" s="306"/>
      <c r="AY184" s="306"/>
      <c r="AZ184" s="306"/>
      <c r="BA184" s="306"/>
      <c r="BB184" s="202"/>
      <c r="BC184" s="202"/>
      <c r="BD184" s="202"/>
      <c r="BE184" s="202"/>
      <c r="BF184" s="202"/>
      <c r="BG184" s="157"/>
      <c r="BH184" s="157"/>
      <c r="BI184" s="306"/>
      <c r="BJ184" s="157"/>
      <c r="BK184" s="157"/>
      <c r="BL184" s="157"/>
      <c r="BM184" s="157"/>
      <c r="BN184" s="157"/>
      <c r="BO184" s="157"/>
      <c r="BP184" s="157"/>
      <c r="BQ184" s="157"/>
      <c r="BR184" s="158"/>
      <c r="BS184" s="158"/>
      <c r="BT184" s="158"/>
      <c r="BU184" s="158"/>
      <c r="BV184" s="158"/>
      <c r="BW184" s="158"/>
      <c r="BX184" s="158"/>
      <c r="BY184" s="158"/>
      <c r="BZ184" s="158"/>
      <c r="CA184" s="158"/>
      <c r="CB184" s="158"/>
      <c r="CC184" s="158"/>
      <c r="CD184" s="158"/>
      <c r="CE184" s="158"/>
      <c r="CF184" s="158"/>
      <c r="CG184" s="158"/>
      <c r="CH184" s="158"/>
      <c r="CI184" s="158"/>
      <c r="CJ184" s="158"/>
      <c r="CK184" s="158"/>
      <c r="CL184" s="158"/>
      <c r="CM184" s="158"/>
      <c r="CN184" s="158"/>
      <c r="CO184" s="158"/>
      <c r="CP184" s="158"/>
      <c r="CQ184" s="158"/>
      <c r="CR184" s="158"/>
      <c r="CS184" s="158"/>
      <c r="CT184" s="158"/>
      <c r="CU184" s="158"/>
      <c r="CV184" s="158"/>
      <c r="CW184" s="158"/>
      <c r="CX184" s="158"/>
      <c r="CY184" s="158"/>
      <c r="CZ184" s="158"/>
      <c r="DA184" s="158"/>
      <c r="DB184" s="158"/>
      <c r="DC184" s="158"/>
      <c r="DD184" s="158"/>
      <c r="DE184" s="158"/>
      <c r="DF184" s="158"/>
      <c r="DG184" s="158"/>
      <c r="DH184" s="158"/>
      <c r="DI184" s="158"/>
      <c r="DJ184" s="158"/>
      <c r="DK184" s="158"/>
      <c r="DL184" s="158"/>
      <c r="DM184" s="158"/>
      <c r="DN184" s="158"/>
      <c r="DO184" s="158"/>
      <c r="DP184" s="158"/>
      <c r="DQ184" s="158"/>
      <c r="DR184" s="158"/>
      <c r="DS184" s="158"/>
      <c r="DT184" s="158"/>
      <c r="DU184" s="158"/>
      <c r="DV184" s="158"/>
      <c r="DW184" s="158"/>
      <c r="DX184" s="158"/>
      <c r="DY184" s="158"/>
      <c r="DZ184" s="158"/>
    </row>
    <row r="185" spans="1:130" ht="60.75" customHeight="1" x14ac:dyDescent="0.25">
      <c r="A185" s="317">
        <v>31</v>
      </c>
      <c r="B185" s="327" t="s">
        <v>333</v>
      </c>
      <c r="C185" s="310" t="s">
        <v>334</v>
      </c>
      <c r="D185" s="327" t="s">
        <v>335</v>
      </c>
      <c r="E185" s="327" t="s">
        <v>336</v>
      </c>
      <c r="F185" s="339" t="s">
        <v>340</v>
      </c>
      <c r="G185" s="327" t="s">
        <v>341</v>
      </c>
      <c r="H185" s="302"/>
      <c r="I185" s="342">
        <v>100</v>
      </c>
      <c r="J185" s="313" t="str">
        <f>VLOOKUP(K185,'Tabla probabilidad'!$D$3:$E$8,2,0)</f>
        <v>Media</v>
      </c>
      <c r="K185" s="316">
        <v>0.6</v>
      </c>
      <c r="L185" s="316" t="s">
        <v>185</v>
      </c>
      <c r="M185" s="305" t="str">
        <f>VLOOKUP(L185,'Tabla Impacto'!$D$3:$F$8,3,0)</f>
        <v>Moderado</v>
      </c>
      <c r="N185" s="329">
        <v>0.4</v>
      </c>
      <c r="O185" s="329" t="str">
        <f>CONCATENATE(M185,J185)</f>
        <v>ModeradoMedia</v>
      </c>
      <c r="P185" s="307" t="str">
        <f>VLOOKUP(O185,FORMULAS!$K$17:$L$42,2,0)</f>
        <v>Moderado</v>
      </c>
      <c r="Q185" s="160">
        <v>1</v>
      </c>
      <c r="R185" s="181" t="s">
        <v>342</v>
      </c>
      <c r="S185" s="160" t="s">
        <v>369</v>
      </c>
      <c r="T185" s="215" t="s">
        <v>126</v>
      </c>
      <c r="U185" s="151">
        <f>+IF(T185='Tabla Valoración controles'!$D$4,'Tabla Valoración controles'!$F$4,IF(T185='Tabla Valoración controles'!$D$5,'Tabla Valoración controles'!$F$5,IF(T185=FORMULAS!$A$10,0,'Tabla Valoración controles'!$F$6)))</f>
        <v>0.25</v>
      </c>
      <c r="V185" s="215" t="s">
        <v>127</v>
      </c>
      <c r="W185" s="151">
        <f>+IF(V185='Tabla Valoración controles'!$D$7,'Tabla Valoración controles'!$F$7,IF(V185=FORMULAS!$A$10,0,'Tabla Valoración controles'!$F$8))</f>
        <v>0.15</v>
      </c>
      <c r="X185" s="213" t="s">
        <v>128</v>
      </c>
      <c r="Y185" s="151">
        <f>+IF(X185='Tabla Valoración controles'!$D$9,'Tabla Valoración controles'!$F$9,'Tabla Valoración controles'!$F$10)</f>
        <v>0</v>
      </c>
      <c r="Z185" s="215" t="s">
        <v>171</v>
      </c>
      <c r="AA185" s="151">
        <f>+IF(Z185='Tabla Valoración controles'!$D$11,'Tabla Valoración controles'!$F$11,'Tabla Valoración controles'!$F$12)</f>
        <v>0</v>
      </c>
      <c r="AB185" s="215" t="s">
        <v>130</v>
      </c>
      <c r="AC185" s="151">
        <f>+IF(AB185='Tabla Valoración controles'!$D$13,'Tabla Valoración controles'!$F$13,'Tabla Valoración controles'!$F$14)</f>
        <v>0</v>
      </c>
      <c r="AD185" s="151">
        <f t="shared" si="10"/>
        <v>0.4</v>
      </c>
      <c r="AE185" s="215" t="s">
        <v>131</v>
      </c>
      <c r="AF185" s="142">
        <f>IF(AE185=CONTROLES!$C$50,CONTROLES!$D$50,CONTROLES!$D$51)</f>
        <v>15</v>
      </c>
      <c r="AG185" s="212" t="s">
        <v>132</v>
      </c>
      <c r="AH185" s="142">
        <f>IF(AG185=CONTROLES!$C$52,CONTROLES!$D$52,CONTROLES!$D$53)</f>
        <v>15</v>
      </c>
      <c r="AI185" s="212" t="s">
        <v>133</v>
      </c>
      <c r="AJ185" s="142">
        <f>IF('Riesgos gestión'!AI185=CONTROLES!$C$54,CONTROLES!$D$54,CONTROLES!$D$55)</f>
        <v>15</v>
      </c>
      <c r="AK185" s="212" t="s">
        <v>134</v>
      </c>
      <c r="AL185" s="142" t="str" cm="1">
        <f t="array" ref="AL185">_xlfn.IFS(AK185=CONTROLES!$C$56,"15",'Riesgos gestión'!AK185=CONTROLES!$C$57,"10",AK185=CONTROLES!$C$58,"0")</f>
        <v>15</v>
      </c>
      <c r="AM185" s="212" t="s">
        <v>135</v>
      </c>
      <c r="AN185" s="142">
        <f>IF(AM185=CONTROLES!$C$59,CONTROLES!$D$59,CONTROLES!$D$60)</f>
        <v>15</v>
      </c>
      <c r="AO185" s="212" t="s">
        <v>136</v>
      </c>
      <c r="AP185" s="142">
        <f>IF(AO185=CONTROLES!$C$61,CONTROLES!$D$61,CONTROLES!$D$62)</f>
        <v>15</v>
      </c>
      <c r="AQ185" s="212" t="s">
        <v>137</v>
      </c>
      <c r="AR185" s="142" t="str" cm="1">
        <f t="array" ref="AR185">_xlfn.IFS(AQ185=CONTROLES!$C$63,"10",'Riesgos gestión'!AQ185=CONTROLES!$C$64,"5",AQ185=CONTROLES!$C$65,"0")</f>
        <v>10</v>
      </c>
      <c r="AS185" s="218">
        <f t="shared" si="12"/>
        <v>100</v>
      </c>
      <c r="AT185" s="219" t="str">
        <f t="shared" si="11"/>
        <v>Fuerte</v>
      </c>
      <c r="AU185" s="315" t="e">
        <f>+#REF!</f>
        <v>#REF!</v>
      </c>
      <c r="AV185" s="315" t="e">
        <f>+IF(#REF!&lt;=[7]FORMULAS!$N$2,[7]FORMULAS!$O$2,IF(#REF!&lt;=[7]FORMULAS!$N$3,[7]FORMULAS!$O$3,IF(#REF!&lt;=[7]FORMULAS!$N$4,[7]FORMULAS!$O$4,IF(#REF!&lt;=[7]FORMULAS!$N$5,[7]FORMULAS!$O$5,[7]FORMULAS!P288))))</f>
        <v>#REF!</v>
      </c>
      <c r="AW185" s="315" t="s">
        <v>189</v>
      </c>
      <c r="AX185" s="315">
        <v>0.4</v>
      </c>
      <c r="AY185" s="329" t="e">
        <f>CONCATENATE(AW185,AV185)</f>
        <v>#REF!</v>
      </c>
      <c r="AZ185" s="317" t="e">
        <f>VLOOKUP(AY191,[4]FORMULAS!$K$17:$L$42,2,0)</f>
        <v>#N/A</v>
      </c>
      <c r="BA185" s="329" t="s">
        <v>138</v>
      </c>
      <c r="BB185" s="359" t="s">
        <v>343</v>
      </c>
      <c r="BC185" s="359" t="s">
        <v>337</v>
      </c>
      <c r="BD185" s="360" t="s">
        <v>285</v>
      </c>
      <c r="BE185" s="361">
        <v>45323</v>
      </c>
      <c r="BF185" s="361">
        <v>45641</v>
      </c>
      <c r="BG185" s="316" t="s">
        <v>344</v>
      </c>
      <c r="BH185" s="316" t="s">
        <v>339</v>
      </c>
      <c r="BI185" s="316" t="s">
        <v>539</v>
      </c>
      <c r="BJ185" s="157"/>
      <c r="BK185" s="157"/>
      <c r="BL185" s="157"/>
      <c r="BM185" s="157"/>
      <c r="BN185" s="157"/>
      <c r="BO185" s="157"/>
      <c r="BP185" s="157"/>
      <c r="BQ185" s="157"/>
      <c r="BR185" s="158"/>
      <c r="BS185" s="158"/>
      <c r="BT185" s="158"/>
      <c r="BU185" s="158"/>
      <c r="BV185" s="158"/>
      <c r="BW185" s="158"/>
      <c r="BX185" s="158"/>
      <c r="BY185" s="158"/>
      <c r="BZ185" s="158"/>
      <c r="CA185" s="158"/>
      <c r="CB185" s="158"/>
      <c r="CC185" s="158"/>
      <c r="CD185" s="158"/>
      <c r="CE185" s="158"/>
      <c r="CF185" s="158"/>
      <c r="CG185" s="158"/>
      <c r="CH185" s="158"/>
      <c r="CI185" s="158"/>
      <c r="CJ185" s="158"/>
      <c r="CK185" s="158"/>
      <c r="CL185" s="158"/>
      <c r="CM185" s="158"/>
      <c r="CN185" s="158"/>
      <c r="CO185" s="158"/>
      <c r="CP185" s="158"/>
      <c r="CQ185" s="158"/>
      <c r="CR185" s="158"/>
      <c r="CS185" s="158"/>
      <c r="CT185" s="158"/>
      <c r="CU185" s="158"/>
      <c r="CV185" s="158"/>
      <c r="CW185" s="158"/>
      <c r="CX185" s="158"/>
      <c r="CY185" s="158"/>
      <c r="CZ185" s="158"/>
      <c r="DA185" s="158"/>
      <c r="DB185" s="158"/>
      <c r="DC185" s="158"/>
      <c r="DD185" s="158"/>
      <c r="DE185" s="158"/>
      <c r="DF185" s="158"/>
      <c r="DG185" s="158"/>
      <c r="DH185" s="158"/>
      <c r="DI185" s="158"/>
      <c r="DJ185" s="158"/>
      <c r="DK185" s="158"/>
      <c r="DL185" s="158"/>
      <c r="DM185" s="402">
        <v>45667</v>
      </c>
      <c r="DN185" s="390" t="s">
        <v>757</v>
      </c>
      <c r="DO185" s="390" t="s">
        <v>758</v>
      </c>
      <c r="DP185" s="390" t="s">
        <v>758</v>
      </c>
      <c r="DQ185" s="390" t="s">
        <v>758</v>
      </c>
      <c r="DR185" s="390" t="s">
        <v>758</v>
      </c>
      <c r="DS185" s="390" t="s">
        <v>758</v>
      </c>
      <c r="DT185" s="390" t="s">
        <v>758</v>
      </c>
      <c r="DU185" s="158"/>
      <c r="DV185" s="158"/>
      <c r="DW185" s="158"/>
      <c r="DX185" s="158"/>
      <c r="DY185" s="158"/>
      <c r="DZ185" s="158"/>
    </row>
    <row r="186" spans="1:130" ht="18" hidden="1" customHeight="1" x14ac:dyDescent="0.25">
      <c r="A186" s="309"/>
      <c r="B186" s="306"/>
      <c r="C186" s="306"/>
      <c r="D186" s="306"/>
      <c r="E186" s="306"/>
      <c r="F186" s="306"/>
      <c r="G186" s="306"/>
      <c r="H186" s="303"/>
      <c r="I186" s="306"/>
      <c r="J186" s="306"/>
      <c r="K186" s="306"/>
      <c r="L186" s="306"/>
      <c r="M186" s="306"/>
      <c r="N186" s="306"/>
      <c r="O186" s="306"/>
      <c r="P186" s="306"/>
      <c r="Q186" s="160"/>
      <c r="R186" s="181"/>
      <c r="S186" s="160">
        <v>0</v>
      </c>
      <c r="T186" s="176" t="s">
        <v>145</v>
      </c>
      <c r="U186" s="149">
        <f>+IF(T186='Tabla Valoración controles'!$D$4,'Tabla Valoración controles'!$F$4,IF(T186='Tabla Valoración controles'!$D$5,'Tabla Valoración controles'!$F$5,IF(T186=FORMULAS!$A$10,0,'Tabla Valoración controles'!$F$6)))</f>
        <v>0</v>
      </c>
      <c r="V186" s="176"/>
      <c r="W186" s="177">
        <v>0</v>
      </c>
      <c r="X186" s="176"/>
      <c r="Y186" s="177">
        <v>0</v>
      </c>
      <c r="Z186" s="176"/>
      <c r="AA186" s="177"/>
      <c r="AB186" s="176"/>
      <c r="AC186" s="177"/>
      <c r="AD186" s="150"/>
      <c r="AE186" s="174"/>
      <c r="AF186" s="178"/>
      <c r="AG186" s="186"/>
      <c r="AH186" s="178"/>
      <c r="AI186" s="186"/>
      <c r="AJ186" s="186">
        <v>0</v>
      </c>
      <c r="AK186" s="186"/>
      <c r="AL186" s="186">
        <v>0</v>
      </c>
      <c r="AM186" s="186"/>
      <c r="AN186" s="178">
        <v>0</v>
      </c>
      <c r="AO186" s="178"/>
      <c r="AP186" s="178">
        <v>0</v>
      </c>
      <c r="AQ186" s="186"/>
      <c r="AR186" s="178">
        <v>0</v>
      </c>
      <c r="AS186" s="178">
        <v>0</v>
      </c>
      <c r="AT186" s="186" t="s">
        <v>518</v>
      </c>
      <c r="AU186" s="306"/>
      <c r="AV186" s="306"/>
      <c r="AW186" s="306"/>
      <c r="AX186" s="306"/>
      <c r="AY186" s="306"/>
      <c r="AZ186" s="306"/>
      <c r="BA186" s="306"/>
      <c r="BB186" s="351"/>
      <c r="BC186" s="351"/>
      <c r="BD186" s="351"/>
      <c r="BE186" s="351"/>
      <c r="BF186" s="351"/>
      <c r="BG186" s="306"/>
      <c r="BH186" s="306"/>
      <c r="BI186" s="306"/>
      <c r="BJ186" s="157"/>
      <c r="BK186" s="157"/>
      <c r="BL186" s="157"/>
      <c r="BM186" s="157"/>
      <c r="BN186" s="157"/>
      <c r="BO186" s="157"/>
      <c r="BP186" s="157"/>
      <c r="BQ186" s="157"/>
      <c r="BR186" s="158"/>
      <c r="BS186" s="158"/>
      <c r="BT186" s="158"/>
      <c r="BU186" s="158"/>
      <c r="BV186" s="158"/>
      <c r="BW186" s="158"/>
      <c r="BX186" s="158"/>
      <c r="BY186" s="158"/>
      <c r="BZ186" s="158"/>
      <c r="CA186" s="158"/>
      <c r="CB186" s="158"/>
      <c r="CC186" s="158"/>
      <c r="CD186" s="158"/>
      <c r="CE186" s="158"/>
      <c r="CF186" s="158"/>
      <c r="CG186" s="158"/>
      <c r="CH186" s="158"/>
      <c r="CI186" s="158"/>
      <c r="CJ186" s="158"/>
      <c r="CK186" s="158"/>
      <c r="CL186" s="158"/>
      <c r="CM186" s="158"/>
      <c r="CN186" s="158"/>
      <c r="CO186" s="158"/>
      <c r="CP186" s="158"/>
      <c r="CQ186" s="158"/>
      <c r="CR186" s="158"/>
      <c r="CS186" s="158"/>
      <c r="CT186" s="158"/>
      <c r="CU186" s="158"/>
      <c r="CV186" s="158"/>
      <c r="CW186" s="158"/>
      <c r="CX186" s="158"/>
      <c r="CY186" s="158"/>
      <c r="CZ186" s="158"/>
      <c r="DA186" s="158"/>
      <c r="DB186" s="158"/>
      <c r="DC186" s="158"/>
      <c r="DD186" s="158"/>
      <c r="DE186" s="158"/>
      <c r="DF186" s="158"/>
      <c r="DG186" s="158"/>
      <c r="DH186" s="158"/>
      <c r="DI186" s="158"/>
      <c r="DJ186" s="158"/>
      <c r="DK186" s="158"/>
      <c r="DL186" s="158"/>
      <c r="DM186" s="158"/>
      <c r="DN186" s="158"/>
      <c r="DO186" s="158"/>
      <c r="DP186" s="158"/>
      <c r="DQ186" s="158"/>
      <c r="DR186" s="158"/>
      <c r="DS186" s="158"/>
      <c r="DT186" s="158"/>
      <c r="DU186" s="158"/>
      <c r="DV186" s="158"/>
      <c r="DW186" s="158"/>
      <c r="DX186" s="158"/>
      <c r="DY186" s="158"/>
      <c r="DZ186" s="158"/>
    </row>
    <row r="187" spans="1:130" ht="18" hidden="1" customHeight="1" x14ac:dyDescent="0.25">
      <c r="A187" s="309"/>
      <c r="B187" s="306"/>
      <c r="C187" s="306"/>
      <c r="D187" s="306"/>
      <c r="E187" s="306"/>
      <c r="F187" s="306"/>
      <c r="G187" s="306"/>
      <c r="H187" s="303"/>
      <c r="I187" s="306"/>
      <c r="J187" s="306"/>
      <c r="K187" s="306"/>
      <c r="L187" s="306"/>
      <c r="M187" s="306"/>
      <c r="N187" s="306"/>
      <c r="O187" s="306"/>
      <c r="P187" s="306"/>
      <c r="Q187" s="160"/>
      <c r="R187" s="181"/>
      <c r="S187" s="160">
        <v>0</v>
      </c>
      <c r="T187" s="176" t="s">
        <v>145</v>
      </c>
      <c r="U187" s="149">
        <f>+IF(T187='Tabla Valoración controles'!$D$4,'Tabla Valoración controles'!$F$4,IF(T187='Tabla Valoración controles'!$D$5,'Tabla Valoración controles'!$F$5,IF(T187=FORMULAS!$A$10,0,'Tabla Valoración controles'!$F$6)))</f>
        <v>0</v>
      </c>
      <c r="V187" s="176"/>
      <c r="W187" s="177">
        <v>0</v>
      </c>
      <c r="X187" s="176"/>
      <c r="Y187" s="177">
        <v>0</v>
      </c>
      <c r="Z187" s="176"/>
      <c r="AA187" s="177"/>
      <c r="AB187" s="176"/>
      <c r="AC187" s="177"/>
      <c r="AD187" s="150"/>
      <c r="AE187" s="174"/>
      <c r="AF187" s="178"/>
      <c r="AG187" s="186"/>
      <c r="AH187" s="178"/>
      <c r="AI187" s="186"/>
      <c r="AJ187" s="186">
        <v>0</v>
      </c>
      <c r="AK187" s="186"/>
      <c r="AL187" s="186">
        <v>0</v>
      </c>
      <c r="AM187" s="186"/>
      <c r="AN187" s="178">
        <v>0</v>
      </c>
      <c r="AO187" s="178"/>
      <c r="AP187" s="178">
        <v>0</v>
      </c>
      <c r="AQ187" s="186"/>
      <c r="AR187" s="178">
        <v>0</v>
      </c>
      <c r="AS187" s="178">
        <v>0</v>
      </c>
      <c r="AT187" s="186" t="s">
        <v>518</v>
      </c>
      <c r="AU187" s="306"/>
      <c r="AV187" s="306"/>
      <c r="AW187" s="306"/>
      <c r="AX187" s="306"/>
      <c r="AY187" s="306"/>
      <c r="AZ187" s="306"/>
      <c r="BA187" s="306"/>
      <c r="BB187" s="351"/>
      <c r="BC187" s="351"/>
      <c r="BD187" s="351"/>
      <c r="BE187" s="351"/>
      <c r="BF187" s="351"/>
      <c r="BG187" s="306"/>
      <c r="BH187" s="306"/>
      <c r="BI187" s="306"/>
      <c r="BJ187" s="157"/>
      <c r="BK187" s="157"/>
      <c r="BL187" s="157"/>
      <c r="BM187" s="157"/>
      <c r="BN187" s="157"/>
      <c r="BO187" s="157"/>
      <c r="BP187" s="157"/>
      <c r="BQ187" s="157"/>
      <c r="BR187" s="158"/>
      <c r="BS187" s="158"/>
      <c r="BT187" s="158"/>
      <c r="BU187" s="158"/>
      <c r="BV187" s="158"/>
      <c r="BW187" s="158"/>
      <c r="BX187" s="158"/>
      <c r="BY187" s="158"/>
      <c r="BZ187" s="158"/>
      <c r="CA187" s="158"/>
      <c r="CB187" s="158"/>
      <c r="CC187" s="158"/>
      <c r="CD187" s="158"/>
      <c r="CE187" s="158"/>
      <c r="CF187" s="158"/>
      <c r="CG187" s="158"/>
      <c r="CH187" s="158"/>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c r="DF187" s="158"/>
      <c r="DG187" s="158"/>
      <c r="DH187" s="158"/>
      <c r="DI187" s="158"/>
      <c r="DJ187" s="158"/>
      <c r="DK187" s="158"/>
      <c r="DL187" s="158"/>
      <c r="DM187" s="158"/>
      <c r="DN187" s="158"/>
      <c r="DO187" s="158"/>
      <c r="DP187" s="158"/>
      <c r="DQ187" s="158"/>
      <c r="DR187" s="158"/>
      <c r="DS187" s="158"/>
      <c r="DT187" s="158"/>
      <c r="DU187" s="158"/>
      <c r="DV187" s="158"/>
      <c r="DW187" s="158"/>
      <c r="DX187" s="158"/>
      <c r="DY187" s="158"/>
      <c r="DZ187" s="158"/>
    </row>
    <row r="188" spans="1:130" ht="18" hidden="1" customHeight="1" x14ac:dyDescent="0.25">
      <c r="A188" s="309"/>
      <c r="B188" s="306"/>
      <c r="C188" s="306"/>
      <c r="D188" s="306"/>
      <c r="E188" s="306"/>
      <c r="F188" s="306"/>
      <c r="G188" s="306"/>
      <c r="H188" s="303"/>
      <c r="I188" s="306"/>
      <c r="J188" s="306"/>
      <c r="K188" s="306"/>
      <c r="L188" s="306"/>
      <c r="M188" s="306"/>
      <c r="N188" s="306"/>
      <c r="O188" s="306"/>
      <c r="P188" s="306"/>
      <c r="Q188" s="160"/>
      <c r="R188" s="181"/>
      <c r="S188" s="160">
        <v>0</v>
      </c>
      <c r="T188" s="176" t="s">
        <v>145</v>
      </c>
      <c r="U188" s="149">
        <f>+IF(T188='Tabla Valoración controles'!$D$4,'Tabla Valoración controles'!$F$4,IF(T188='Tabla Valoración controles'!$D$5,'Tabla Valoración controles'!$F$5,IF(T188=FORMULAS!$A$10,0,'Tabla Valoración controles'!$F$6)))</f>
        <v>0</v>
      </c>
      <c r="V188" s="176"/>
      <c r="W188" s="177">
        <v>0</v>
      </c>
      <c r="X188" s="176"/>
      <c r="Y188" s="177">
        <v>0</v>
      </c>
      <c r="Z188" s="176"/>
      <c r="AA188" s="177"/>
      <c r="AB188" s="176"/>
      <c r="AC188" s="177"/>
      <c r="AD188" s="150"/>
      <c r="AE188" s="174"/>
      <c r="AF188" s="178"/>
      <c r="AG188" s="186"/>
      <c r="AH188" s="178"/>
      <c r="AI188" s="186"/>
      <c r="AJ188" s="186">
        <v>0</v>
      </c>
      <c r="AK188" s="186"/>
      <c r="AL188" s="186">
        <v>0</v>
      </c>
      <c r="AM188" s="186"/>
      <c r="AN188" s="178">
        <v>0</v>
      </c>
      <c r="AO188" s="178"/>
      <c r="AP188" s="178">
        <v>0</v>
      </c>
      <c r="AQ188" s="186"/>
      <c r="AR188" s="178">
        <v>0</v>
      </c>
      <c r="AS188" s="178">
        <v>0</v>
      </c>
      <c r="AT188" s="186" t="s">
        <v>518</v>
      </c>
      <c r="AU188" s="306"/>
      <c r="AV188" s="306"/>
      <c r="AW188" s="306"/>
      <c r="AX188" s="306"/>
      <c r="AY188" s="306"/>
      <c r="AZ188" s="306"/>
      <c r="BA188" s="306"/>
      <c r="BB188" s="351"/>
      <c r="BC188" s="351"/>
      <c r="BD188" s="351"/>
      <c r="BE188" s="351"/>
      <c r="BF188" s="351"/>
      <c r="BG188" s="306"/>
      <c r="BH188" s="306"/>
      <c r="BI188" s="306"/>
      <c r="BJ188" s="157"/>
      <c r="BK188" s="157"/>
      <c r="BL188" s="157"/>
      <c r="BM188" s="157"/>
      <c r="BN188" s="157"/>
      <c r="BO188" s="157"/>
      <c r="BP188" s="157"/>
      <c r="BQ188" s="157"/>
      <c r="BR188" s="158"/>
      <c r="BS188" s="158"/>
      <c r="BT188" s="158"/>
      <c r="BU188" s="158"/>
      <c r="BV188" s="158"/>
      <c r="BW188" s="158"/>
      <c r="BX188" s="158"/>
      <c r="BY188" s="158"/>
      <c r="BZ188" s="158"/>
      <c r="CA188" s="158"/>
      <c r="CB188" s="158"/>
      <c r="CC188" s="158"/>
      <c r="CD188" s="158"/>
      <c r="CE188" s="158"/>
      <c r="CF188" s="158"/>
      <c r="CG188" s="158"/>
      <c r="CH188" s="158"/>
      <c r="CI188" s="158"/>
      <c r="CJ188" s="158"/>
      <c r="CK188" s="158"/>
      <c r="CL188" s="158"/>
      <c r="CM188" s="158"/>
      <c r="CN188" s="158"/>
      <c r="CO188" s="158"/>
      <c r="CP188" s="158"/>
      <c r="CQ188" s="158"/>
      <c r="CR188" s="158"/>
      <c r="CS188" s="158"/>
      <c r="CT188" s="158"/>
      <c r="CU188" s="158"/>
      <c r="CV188" s="158"/>
      <c r="CW188" s="158"/>
      <c r="CX188" s="158"/>
      <c r="CY188" s="158"/>
      <c r="CZ188" s="158"/>
      <c r="DA188" s="158"/>
      <c r="DB188" s="158"/>
      <c r="DC188" s="158"/>
      <c r="DD188" s="158"/>
      <c r="DE188" s="158"/>
      <c r="DF188" s="158"/>
      <c r="DG188" s="158"/>
      <c r="DH188" s="158"/>
      <c r="DI188" s="158"/>
      <c r="DJ188" s="158"/>
      <c r="DK188" s="158"/>
      <c r="DL188" s="158"/>
      <c r="DM188" s="158"/>
      <c r="DN188" s="158"/>
      <c r="DO188" s="158"/>
      <c r="DP188" s="158"/>
      <c r="DQ188" s="158"/>
      <c r="DR188" s="158"/>
      <c r="DS188" s="158"/>
      <c r="DT188" s="158"/>
      <c r="DU188" s="158"/>
      <c r="DV188" s="158"/>
      <c r="DW188" s="158"/>
      <c r="DX188" s="158"/>
      <c r="DY188" s="158"/>
      <c r="DZ188" s="158"/>
    </row>
    <row r="189" spans="1:130" ht="18" hidden="1" customHeight="1" x14ac:dyDescent="0.25">
      <c r="A189" s="309"/>
      <c r="B189" s="306"/>
      <c r="C189" s="306"/>
      <c r="D189" s="306"/>
      <c r="E189" s="306"/>
      <c r="F189" s="306"/>
      <c r="G189" s="306"/>
      <c r="H189" s="303"/>
      <c r="I189" s="306"/>
      <c r="J189" s="306"/>
      <c r="K189" s="306"/>
      <c r="L189" s="306"/>
      <c r="M189" s="306"/>
      <c r="N189" s="306"/>
      <c r="O189" s="306"/>
      <c r="P189" s="306"/>
      <c r="Q189" s="160"/>
      <c r="R189" s="181"/>
      <c r="S189" s="160">
        <v>0</v>
      </c>
      <c r="T189" s="176" t="s">
        <v>145</v>
      </c>
      <c r="U189" s="149">
        <f>+IF(T189='Tabla Valoración controles'!$D$4,'Tabla Valoración controles'!$F$4,IF(T189='Tabla Valoración controles'!$D$5,'Tabla Valoración controles'!$F$5,IF(T189=FORMULAS!$A$10,0,'Tabla Valoración controles'!$F$6)))</f>
        <v>0</v>
      </c>
      <c r="V189" s="176"/>
      <c r="W189" s="177">
        <v>0</v>
      </c>
      <c r="X189" s="176"/>
      <c r="Y189" s="177">
        <v>0</v>
      </c>
      <c r="Z189" s="176"/>
      <c r="AA189" s="177"/>
      <c r="AB189" s="176"/>
      <c r="AC189" s="177"/>
      <c r="AD189" s="150"/>
      <c r="AE189" s="174"/>
      <c r="AF189" s="178"/>
      <c r="AG189" s="186"/>
      <c r="AH189" s="178"/>
      <c r="AI189" s="186"/>
      <c r="AJ189" s="186">
        <v>0</v>
      </c>
      <c r="AK189" s="186"/>
      <c r="AL189" s="186">
        <v>0</v>
      </c>
      <c r="AM189" s="186"/>
      <c r="AN189" s="178">
        <v>0</v>
      </c>
      <c r="AO189" s="178"/>
      <c r="AP189" s="178">
        <v>0</v>
      </c>
      <c r="AQ189" s="186"/>
      <c r="AR189" s="178">
        <v>0</v>
      </c>
      <c r="AS189" s="178">
        <v>0</v>
      </c>
      <c r="AT189" s="186" t="s">
        <v>518</v>
      </c>
      <c r="AU189" s="306"/>
      <c r="AV189" s="306"/>
      <c r="AW189" s="306"/>
      <c r="AX189" s="306"/>
      <c r="AY189" s="306"/>
      <c r="AZ189" s="306"/>
      <c r="BA189" s="306"/>
      <c r="BB189" s="351"/>
      <c r="BC189" s="351"/>
      <c r="BD189" s="351"/>
      <c r="BE189" s="351"/>
      <c r="BF189" s="351"/>
      <c r="BG189" s="306"/>
      <c r="BH189" s="306"/>
      <c r="BI189" s="306"/>
      <c r="BJ189" s="157"/>
      <c r="BK189" s="157"/>
      <c r="BL189" s="157"/>
      <c r="BM189" s="157"/>
      <c r="BN189" s="157"/>
      <c r="BO189" s="157"/>
      <c r="BP189" s="157"/>
      <c r="BQ189" s="157"/>
      <c r="BR189" s="158"/>
      <c r="BS189" s="158"/>
      <c r="BT189" s="158"/>
      <c r="BU189" s="158"/>
      <c r="BV189" s="158"/>
      <c r="BW189" s="158"/>
      <c r="BX189" s="158"/>
      <c r="BY189" s="158"/>
      <c r="BZ189" s="158"/>
      <c r="CA189" s="158"/>
      <c r="CB189" s="158"/>
      <c r="CC189" s="158"/>
      <c r="CD189" s="158"/>
      <c r="CE189" s="158"/>
      <c r="CF189" s="158"/>
      <c r="CG189" s="158"/>
      <c r="CH189" s="158"/>
      <c r="CI189" s="158"/>
      <c r="CJ189" s="158"/>
      <c r="CK189" s="158"/>
      <c r="CL189" s="158"/>
      <c r="CM189" s="158"/>
      <c r="CN189" s="158"/>
      <c r="CO189" s="158"/>
      <c r="CP189" s="158"/>
      <c r="CQ189" s="158"/>
      <c r="CR189" s="158"/>
      <c r="CS189" s="158"/>
      <c r="CT189" s="158"/>
      <c r="CU189" s="158"/>
      <c r="CV189" s="158"/>
      <c r="CW189" s="158"/>
      <c r="CX189" s="158"/>
      <c r="CY189" s="158"/>
      <c r="CZ189" s="158"/>
      <c r="DA189" s="158"/>
      <c r="DB189" s="158"/>
      <c r="DC189" s="158"/>
      <c r="DD189" s="158"/>
      <c r="DE189" s="158"/>
      <c r="DF189" s="158"/>
      <c r="DG189" s="158"/>
      <c r="DH189" s="158"/>
      <c r="DI189" s="158"/>
      <c r="DJ189" s="158"/>
      <c r="DK189" s="158"/>
      <c r="DL189" s="158"/>
      <c r="DM189" s="158"/>
      <c r="DN189" s="158"/>
      <c r="DO189" s="158"/>
      <c r="DP189" s="158"/>
      <c r="DQ189" s="158"/>
      <c r="DR189" s="158"/>
      <c r="DS189" s="158"/>
      <c r="DT189" s="158"/>
      <c r="DU189" s="158"/>
      <c r="DV189" s="158"/>
      <c r="DW189" s="158"/>
      <c r="DX189" s="158"/>
      <c r="DY189" s="158"/>
      <c r="DZ189" s="158"/>
    </row>
    <row r="190" spans="1:130" ht="12.75" hidden="1" customHeight="1" x14ac:dyDescent="0.25">
      <c r="A190" s="309"/>
      <c r="B190" s="306"/>
      <c r="C190" s="306"/>
      <c r="D190" s="306"/>
      <c r="E190" s="306"/>
      <c r="F190" s="306"/>
      <c r="G190" s="306"/>
      <c r="H190" s="304"/>
      <c r="I190" s="306"/>
      <c r="J190" s="306"/>
      <c r="K190" s="306"/>
      <c r="L190" s="306"/>
      <c r="M190" s="306"/>
      <c r="N190" s="306"/>
      <c r="O190" s="306"/>
      <c r="P190" s="306"/>
      <c r="Q190" s="160"/>
      <c r="R190" s="181"/>
      <c r="S190" s="160">
        <v>0</v>
      </c>
      <c r="T190" s="176" t="s">
        <v>145</v>
      </c>
      <c r="U190" s="149">
        <f>+IF(T190='Tabla Valoración controles'!$D$4,'Tabla Valoración controles'!$F$4,IF(T190='Tabla Valoración controles'!$D$5,'Tabla Valoración controles'!$F$5,IF(T190=FORMULAS!$A$10,0,'Tabla Valoración controles'!$F$6)))</f>
        <v>0</v>
      </c>
      <c r="V190" s="176"/>
      <c r="W190" s="177">
        <v>0</v>
      </c>
      <c r="X190" s="176"/>
      <c r="Y190" s="177">
        <v>0</v>
      </c>
      <c r="Z190" s="176"/>
      <c r="AA190" s="177"/>
      <c r="AB190" s="176"/>
      <c r="AC190" s="177"/>
      <c r="AD190" s="150"/>
      <c r="AE190" s="174"/>
      <c r="AF190" s="178"/>
      <c r="AG190" s="186"/>
      <c r="AH190" s="178"/>
      <c r="AI190" s="186"/>
      <c r="AJ190" s="186">
        <v>0</v>
      </c>
      <c r="AK190" s="186"/>
      <c r="AL190" s="186">
        <v>0</v>
      </c>
      <c r="AM190" s="186"/>
      <c r="AN190" s="178">
        <v>0</v>
      </c>
      <c r="AO190" s="178"/>
      <c r="AP190" s="178">
        <v>0</v>
      </c>
      <c r="AQ190" s="186"/>
      <c r="AR190" s="178">
        <v>0</v>
      </c>
      <c r="AS190" s="178">
        <v>0</v>
      </c>
      <c r="AT190" s="186" t="s">
        <v>518</v>
      </c>
      <c r="AU190" s="306"/>
      <c r="AV190" s="306"/>
      <c r="AW190" s="306"/>
      <c r="AX190" s="306"/>
      <c r="AY190" s="306"/>
      <c r="AZ190" s="306"/>
      <c r="BA190" s="306"/>
      <c r="BB190" s="351"/>
      <c r="BC190" s="351"/>
      <c r="BD190" s="351"/>
      <c r="BE190" s="351"/>
      <c r="BF190" s="351"/>
      <c r="BG190" s="306"/>
      <c r="BH190" s="306"/>
      <c r="BI190" s="306"/>
      <c r="BJ190" s="157"/>
      <c r="BK190" s="157"/>
      <c r="BL190" s="157"/>
      <c r="BM190" s="157"/>
      <c r="BN190" s="157"/>
      <c r="BO190" s="157"/>
      <c r="BP190" s="157"/>
      <c r="BQ190" s="157"/>
      <c r="BR190" s="158"/>
      <c r="BS190" s="158"/>
      <c r="BT190" s="158"/>
      <c r="BU190" s="158"/>
      <c r="BV190" s="158"/>
      <c r="BW190" s="158"/>
      <c r="BX190" s="158"/>
      <c r="BY190" s="158"/>
      <c r="BZ190" s="158"/>
      <c r="CA190" s="158"/>
      <c r="CB190" s="158"/>
      <c r="CC190" s="158"/>
      <c r="CD190" s="158"/>
      <c r="CE190" s="158"/>
      <c r="CF190" s="158"/>
      <c r="CG190" s="158"/>
      <c r="CH190" s="158"/>
      <c r="CI190" s="158"/>
      <c r="CJ190" s="158"/>
      <c r="CK190" s="158"/>
      <c r="CL190" s="158"/>
      <c r="CM190" s="158"/>
      <c r="CN190" s="158"/>
      <c r="CO190" s="158"/>
      <c r="CP190" s="158"/>
      <c r="CQ190" s="158"/>
      <c r="CR190" s="158"/>
      <c r="CS190" s="158"/>
      <c r="CT190" s="158"/>
      <c r="CU190" s="158"/>
      <c r="CV190" s="158"/>
      <c r="CW190" s="158"/>
      <c r="CX190" s="158"/>
      <c r="CY190" s="158"/>
      <c r="CZ190" s="158"/>
      <c r="DA190" s="158"/>
      <c r="DB190" s="158"/>
      <c r="DC190" s="158"/>
      <c r="DD190" s="158"/>
      <c r="DE190" s="158"/>
      <c r="DF190" s="158"/>
      <c r="DG190" s="158"/>
      <c r="DH190" s="158"/>
      <c r="DI190" s="158"/>
      <c r="DJ190" s="158"/>
      <c r="DK190" s="158"/>
      <c r="DL190" s="158"/>
      <c r="DM190" s="158"/>
      <c r="DN190" s="158"/>
      <c r="DO190" s="158"/>
      <c r="DP190" s="158"/>
      <c r="DQ190" s="158"/>
      <c r="DR190" s="158"/>
      <c r="DS190" s="158"/>
      <c r="DT190" s="158"/>
      <c r="DU190" s="158"/>
      <c r="DV190" s="158"/>
      <c r="DW190" s="158"/>
      <c r="DX190" s="158"/>
      <c r="DY190" s="158"/>
      <c r="DZ190" s="158"/>
    </row>
    <row r="191" spans="1:130" ht="12.75" customHeight="1" x14ac:dyDescent="0.25">
      <c r="A191" s="7"/>
      <c r="B191" s="2"/>
      <c r="C191" s="2"/>
      <c r="D191" s="2"/>
      <c r="E191" s="2"/>
      <c r="F191" s="2"/>
      <c r="G191" s="7"/>
      <c r="H191" s="7"/>
      <c r="I191" s="2"/>
      <c r="J191" s="2"/>
      <c r="K191" s="2"/>
      <c r="L191" s="2"/>
      <c r="M191" s="2"/>
      <c r="N191" s="2"/>
      <c r="O191" s="2"/>
      <c r="P191" s="2"/>
      <c r="Q191" s="2"/>
      <c r="R191" s="105"/>
      <c r="S191" s="2"/>
      <c r="T191" s="2"/>
      <c r="U191" s="2"/>
      <c r="V191" s="2"/>
      <c r="W191" s="2"/>
      <c r="X191" s="2"/>
      <c r="Y191" s="2"/>
      <c r="Z191" s="2"/>
      <c r="AA191" s="2"/>
      <c r="AB191" s="2"/>
      <c r="AC191" s="2"/>
      <c r="AD191" s="2"/>
      <c r="AE191" s="7"/>
      <c r="AF191" s="2"/>
      <c r="AG191" s="209"/>
      <c r="AH191" s="2"/>
      <c r="AI191" s="209"/>
      <c r="AJ191" s="209"/>
      <c r="AK191" s="209"/>
      <c r="AL191" s="209"/>
      <c r="AM191" s="209"/>
      <c r="AN191" s="2"/>
      <c r="AO191" s="2"/>
      <c r="AP191" s="2"/>
      <c r="AQ191" s="209"/>
      <c r="AR191" s="2"/>
      <c r="AS191" s="2"/>
      <c r="AT191" s="209"/>
      <c r="AU191" s="2"/>
      <c r="AV191" s="2"/>
      <c r="AW191" s="2"/>
      <c r="AX191" s="2"/>
      <c r="AY191" s="2"/>
      <c r="AZ191" s="2"/>
      <c r="BA191" s="2"/>
      <c r="BB191" s="106"/>
      <c r="BC191" s="106"/>
      <c r="BD191" s="106"/>
      <c r="BE191" s="106"/>
      <c r="BF191" s="106"/>
      <c r="BG191" s="2"/>
      <c r="BH191" s="2"/>
      <c r="BI191" s="2"/>
      <c r="BJ191" s="2"/>
      <c r="BK191" s="2"/>
      <c r="BL191" s="2"/>
      <c r="BM191" s="2"/>
      <c r="BN191" s="2"/>
      <c r="BO191" s="2"/>
      <c r="BP191" s="2"/>
      <c r="BQ191" s="2"/>
    </row>
    <row r="192" spans="1:130" ht="94.5" customHeight="1" x14ac:dyDescent="0.25">
      <c r="A192" s="7"/>
      <c r="B192" s="2"/>
      <c r="C192" s="2"/>
      <c r="D192" s="2"/>
      <c r="E192" s="2"/>
      <c r="F192" s="2"/>
      <c r="G192" s="109"/>
      <c r="H192" s="109"/>
      <c r="I192" s="2"/>
      <c r="J192" s="110"/>
      <c r="K192" s="2"/>
      <c r="L192" s="110"/>
      <c r="M192" s="2"/>
      <c r="N192" s="2"/>
      <c r="O192" s="2"/>
      <c r="P192" s="2"/>
      <c r="Q192" s="2"/>
      <c r="R192" s="105"/>
      <c r="S192" s="2"/>
      <c r="T192" s="2"/>
      <c r="U192" s="2"/>
      <c r="V192" s="2"/>
      <c r="W192" s="2"/>
      <c r="X192" s="2"/>
      <c r="Y192" s="2"/>
      <c r="Z192" s="2"/>
      <c r="AA192" s="2"/>
      <c r="AB192" s="2"/>
      <c r="AC192" s="2"/>
      <c r="AD192" s="2"/>
      <c r="AE192" s="7"/>
      <c r="AF192" s="2"/>
      <c r="AG192" s="209"/>
      <c r="AH192" s="2"/>
      <c r="AI192" s="209"/>
      <c r="AJ192" s="2"/>
      <c r="AK192" s="2"/>
      <c r="AL192" s="2"/>
      <c r="AM192" s="2"/>
      <c r="AN192" s="2"/>
      <c r="AO192" s="2"/>
      <c r="AP192" s="2"/>
      <c r="AQ192" s="209"/>
      <c r="AR192" s="2"/>
      <c r="AS192" s="2"/>
      <c r="AT192" s="209"/>
      <c r="AU192" s="2"/>
      <c r="AV192" s="2"/>
      <c r="AW192" s="2"/>
      <c r="AX192" s="2"/>
      <c r="AY192" s="2"/>
      <c r="AZ192" s="2"/>
      <c r="BA192" s="2"/>
      <c r="BB192" s="106"/>
      <c r="BC192" s="106"/>
      <c r="BD192" s="106"/>
      <c r="BE192" s="106"/>
      <c r="BF192" s="106"/>
      <c r="BG192" s="2"/>
      <c r="BH192" s="2"/>
      <c r="BI192" s="2"/>
      <c r="BJ192" s="2"/>
      <c r="BK192" s="2"/>
      <c r="BL192" s="2"/>
      <c r="BM192" s="2"/>
      <c r="BN192" s="2"/>
      <c r="BO192" s="2"/>
      <c r="BP192" s="2"/>
      <c r="BQ192" s="2"/>
    </row>
    <row r="193" spans="1:69" ht="12.75" customHeight="1" x14ac:dyDescent="0.25">
      <c r="A193" s="7"/>
      <c r="B193" s="2"/>
      <c r="C193" s="2"/>
      <c r="D193" s="2"/>
      <c r="E193" s="2"/>
      <c r="F193" s="2"/>
      <c r="G193" s="111"/>
      <c r="H193" s="111"/>
      <c r="I193" s="2"/>
      <c r="J193" s="110"/>
      <c r="K193" s="2"/>
      <c r="L193" s="110"/>
      <c r="M193" s="2"/>
      <c r="N193" s="2"/>
      <c r="O193" s="2"/>
      <c r="P193" s="2"/>
      <c r="Q193" s="2"/>
      <c r="R193" s="105"/>
      <c r="S193" s="2"/>
      <c r="T193" s="2"/>
      <c r="U193" s="2"/>
      <c r="V193" s="2"/>
      <c r="W193" s="2"/>
      <c r="X193" s="2"/>
      <c r="Y193" s="2"/>
      <c r="Z193" s="2"/>
      <c r="AA193" s="2"/>
      <c r="AB193" s="2"/>
      <c r="AC193" s="2"/>
      <c r="AD193" s="2"/>
      <c r="AE193" s="2"/>
      <c r="AF193" s="2"/>
      <c r="AG193" s="209"/>
      <c r="AH193" s="2"/>
      <c r="AI193" s="209"/>
      <c r="AJ193" s="2"/>
      <c r="AK193" s="2"/>
      <c r="AL193" s="2"/>
      <c r="AM193" s="2"/>
      <c r="AN193" s="2"/>
      <c r="AO193" s="2"/>
      <c r="AP193" s="2"/>
      <c r="AQ193" s="209"/>
      <c r="AR193" s="2"/>
      <c r="AS193" s="2"/>
      <c r="AT193" s="209"/>
      <c r="AU193" s="2"/>
      <c r="AV193" s="2"/>
      <c r="AW193" s="2"/>
      <c r="AX193" s="2"/>
      <c r="AY193" s="2"/>
      <c r="AZ193" s="2"/>
      <c r="BA193" s="2"/>
      <c r="BB193" s="106"/>
      <c r="BC193" s="106"/>
      <c r="BD193" s="106"/>
      <c r="BE193" s="106"/>
      <c r="BF193" s="106"/>
      <c r="BG193" s="2"/>
      <c r="BH193" s="2"/>
      <c r="BI193" s="2"/>
      <c r="BJ193" s="2"/>
      <c r="BK193" s="2"/>
      <c r="BL193" s="2"/>
      <c r="BM193" s="2"/>
      <c r="BN193" s="2"/>
      <c r="BO193" s="2"/>
      <c r="BP193" s="2"/>
      <c r="BQ193" s="2"/>
    </row>
    <row r="194" spans="1:69" ht="12.75" customHeight="1" x14ac:dyDescent="0.25">
      <c r="A194" s="7"/>
      <c r="B194" s="2"/>
      <c r="C194" s="2"/>
      <c r="D194" s="2"/>
      <c r="E194" s="2"/>
      <c r="F194" s="2"/>
      <c r="G194" s="111"/>
      <c r="H194" s="111"/>
      <c r="I194" s="2"/>
      <c r="J194" s="110"/>
      <c r="K194" s="2"/>
      <c r="L194" s="110"/>
      <c r="M194" s="2"/>
      <c r="N194" s="2"/>
      <c r="O194" s="2"/>
      <c r="P194" s="2"/>
      <c r="Q194" s="2"/>
      <c r="R194" s="105"/>
      <c r="S194" s="2"/>
      <c r="T194" s="2"/>
      <c r="U194" s="2"/>
      <c r="V194" s="2"/>
      <c r="W194" s="2"/>
      <c r="X194" s="2"/>
      <c r="Y194" s="2"/>
      <c r="Z194" s="2"/>
      <c r="AA194" s="2"/>
      <c r="AB194" s="2"/>
      <c r="AC194" s="2"/>
      <c r="AD194" s="2"/>
      <c r="AE194" s="2"/>
      <c r="AF194" s="2"/>
      <c r="AG194" s="209"/>
      <c r="AH194" s="2"/>
      <c r="AI194" s="209"/>
      <c r="AJ194" s="2"/>
      <c r="AK194" s="2"/>
      <c r="AL194" s="2"/>
      <c r="AM194" s="2"/>
      <c r="AN194" s="2"/>
      <c r="AO194" s="2"/>
      <c r="AP194" s="2"/>
      <c r="AQ194" s="209"/>
      <c r="AR194" s="2"/>
      <c r="AS194" s="2"/>
      <c r="AT194" s="209"/>
      <c r="AU194" s="2"/>
      <c r="AV194" s="2"/>
      <c r="AW194" s="2"/>
      <c r="AX194" s="2"/>
      <c r="AY194" s="2"/>
      <c r="AZ194" s="2"/>
      <c r="BA194" s="2"/>
      <c r="BB194" s="106"/>
      <c r="BC194" s="106"/>
      <c r="BD194" s="106"/>
      <c r="BE194" s="106"/>
      <c r="BF194" s="106"/>
      <c r="BG194" s="2"/>
      <c r="BH194" s="2"/>
      <c r="BI194" s="2"/>
      <c r="BJ194" s="2"/>
      <c r="BK194" s="2"/>
      <c r="BL194" s="2"/>
      <c r="BM194" s="2"/>
      <c r="BN194" s="2"/>
      <c r="BO194" s="2"/>
      <c r="BP194" s="2"/>
      <c r="BQ194" s="2"/>
    </row>
    <row r="195" spans="1:69" ht="12.6" customHeight="1" x14ac:dyDescent="0.25">
      <c r="A195" s="7"/>
      <c r="B195" s="2"/>
      <c r="C195" s="2"/>
      <c r="D195" s="2"/>
      <c r="E195" s="2"/>
      <c r="F195" s="2"/>
      <c r="G195" s="111"/>
      <c r="H195" s="111"/>
      <c r="I195" s="2"/>
      <c r="J195" s="110"/>
      <c r="K195" s="2"/>
      <c r="L195" s="110"/>
      <c r="M195" s="2"/>
      <c r="N195" s="2"/>
      <c r="O195" s="2"/>
      <c r="P195" s="2"/>
      <c r="Q195" s="2"/>
      <c r="R195" s="105"/>
      <c r="S195" s="2"/>
      <c r="T195" s="2"/>
      <c r="U195" s="2"/>
      <c r="V195" s="2"/>
      <c r="W195" s="2"/>
      <c r="X195" s="2"/>
      <c r="Y195" s="2"/>
      <c r="Z195" s="2"/>
      <c r="AA195" s="2"/>
      <c r="AB195" s="2"/>
      <c r="AC195" s="2"/>
      <c r="AD195" s="2"/>
      <c r="AE195" s="2"/>
      <c r="AF195" s="2"/>
      <c r="AG195" s="209"/>
      <c r="AH195" s="2"/>
      <c r="AI195" s="209"/>
      <c r="AJ195" s="2"/>
      <c r="AK195" s="2"/>
      <c r="AL195" s="2"/>
      <c r="AM195" s="2"/>
      <c r="AN195" s="2"/>
      <c r="AO195" s="2"/>
      <c r="AP195" s="2"/>
      <c r="AQ195" s="209"/>
      <c r="AR195" s="2"/>
      <c r="AS195" s="2"/>
      <c r="AT195" s="209"/>
      <c r="AU195" s="2"/>
      <c r="AV195" s="2"/>
      <c r="AW195" s="2"/>
      <c r="AX195" s="2"/>
      <c r="AY195" s="2"/>
      <c r="AZ195" s="2"/>
      <c r="BA195" s="2"/>
      <c r="BB195" s="106"/>
      <c r="BC195" s="106"/>
      <c r="BD195" s="106"/>
      <c r="BE195" s="106"/>
      <c r="BF195" s="106"/>
      <c r="BG195" s="2"/>
      <c r="BH195" s="2"/>
      <c r="BI195" s="2"/>
      <c r="BJ195" s="2"/>
      <c r="BK195" s="2"/>
      <c r="BL195" s="2"/>
      <c r="BM195" s="2"/>
      <c r="BN195" s="2"/>
      <c r="BO195" s="2"/>
      <c r="BP195" s="2"/>
      <c r="BQ195" s="2"/>
    </row>
    <row r="196" spans="1:69" ht="125.45" customHeight="1" x14ac:dyDescent="0.25">
      <c r="A196" s="7"/>
      <c r="B196" s="2"/>
      <c r="C196" s="2"/>
      <c r="D196" s="2"/>
      <c r="E196" s="2"/>
      <c r="F196" s="2"/>
      <c r="G196" s="109"/>
      <c r="H196" s="109"/>
      <c r="I196" s="2"/>
      <c r="J196" s="108"/>
      <c r="K196" s="2"/>
      <c r="L196" s="110"/>
      <c r="M196" s="2"/>
      <c r="N196" s="2"/>
      <c r="O196" s="2"/>
      <c r="P196" s="2"/>
      <c r="Q196" s="2"/>
      <c r="R196" s="105"/>
      <c r="S196" s="2"/>
      <c r="T196" s="2"/>
      <c r="U196" s="2"/>
      <c r="V196" s="2"/>
      <c r="W196" s="2"/>
      <c r="X196" s="2"/>
      <c r="Y196" s="2"/>
      <c r="Z196" s="2"/>
      <c r="AA196" s="2"/>
      <c r="AB196" s="2"/>
      <c r="AC196" s="2"/>
      <c r="AD196" s="2"/>
      <c r="AE196" s="2"/>
      <c r="AF196" s="2"/>
      <c r="AG196" s="209"/>
      <c r="AH196" s="2"/>
      <c r="AI196" s="209"/>
      <c r="AJ196" s="2"/>
      <c r="AK196" s="2"/>
      <c r="AL196" s="2"/>
      <c r="AM196" s="2"/>
      <c r="AN196" s="2"/>
      <c r="AO196" s="2"/>
      <c r="AP196" s="2"/>
      <c r="AQ196" s="209"/>
      <c r="AR196" s="2"/>
      <c r="AS196" s="2"/>
      <c r="AT196" s="209"/>
      <c r="AU196" s="2"/>
      <c r="AV196" s="2"/>
      <c r="AW196" s="2"/>
      <c r="AX196" s="2"/>
      <c r="AY196" s="2"/>
      <c r="AZ196" s="2"/>
      <c r="BA196" s="2"/>
      <c r="BB196" s="106"/>
      <c r="BC196" s="106"/>
      <c r="BD196" s="106"/>
      <c r="BE196" s="106"/>
      <c r="BF196" s="106"/>
      <c r="BG196" s="2"/>
      <c r="BH196" s="2"/>
      <c r="BI196" s="2"/>
      <c r="BJ196" s="2"/>
      <c r="BK196" s="2"/>
      <c r="BL196" s="2"/>
      <c r="BM196" s="2"/>
      <c r="BN196" s="2"/>
      <c r="BO196" s="2"/>
      <c r="BP196" s="2"/>
      <c r="BQ196" s="2"/>
    </row>
    <row r="197" spans="1:69" ht="96" customHeight="1" x14ac:dyDescent="0.25">
      <c r="A197" s="7"/>
      <c r="B197" s="2"/>
      <c r="C197" s="2"/>
      <c r="D197" s="2"/>
      <c r="E197" s="2"/>
      <c r="F197" s="2"/>
      <c r="G197" s="108"/>
      <c r="H197" s="108"/>
      <c r="I197" s="2"/>
      <c r="J197" s="110"/>
      <c r="K197" s="2"/>
      <c r="L197" s="110"/>
      <c r="M197" s="2"/>
      <c r="N197" s="2"/>
      <c r="O197" s="2"/>
      <c r="P197" s="2"/>
      <c r="Q197" s="2"/>
      <c r="R197" s="105"/>
      <c r="S197" s="2"/>
      <c r="T197" s="2"/>
      <c r="U197" s="2"/>
      <c r="V197" s="2"/>
      <c r="W197" s="2"/>
      <c r="X197" s="2"/>
      <c r="Y197" s="2"/>
      <c r="Z197" s="2"/>
      <c r="AA197" s="2"/>
      <c r="AB197" s="2"/>
      <c r="AC197" s="2"/>
      <c r="AD197" s="2"/>
      <c r="AE197" s="2"/>
      <c r="AF197" s="2"/>
      <c r="AG197" s="209"/>
      <c r="AH197" s="2"/>
      <c r="AI197" s="209"/>
      <c r="AJ197" s="2"/>
      <c r="AK197" s="2"/>
      <c r="AL197" s="2"/>
      <c r="AM197" s="2"/>
      <c r="AN197" s="2"/>
      <c r="AO197" s="2"/>
      <c r="AP197" s="2"/>
      <c r="AQ197" s="209"/>
      <c r="AR197" s="2"/>
      <c r="AS197" s="2"/>
      <c r="AT197" s="209"/>
      <c r="AU197" s="2"/>
      <c r="AV197" s="2"/>
      <c r="AW197" s="2"/>
      <c r="AX197" s="2"/>
      <c r="AY197" s="2"/>
      <c r="AZ197" s="2"/>
      <c r="BA197" s="2"/>
      <c r="BB197" s="106"/>
      <c r="BC197" s="106"/>
      <c r="BD197" s="106"/>
      <c r="BE197" s="106"/>
      <c r="BF197" s="106"/>
      <c r="BG197" s="2"/>
      <c r="BH197" s="2"/>
      <c r="BI197" s="2"/>
      <c r="BJ197" s="2"/>
      <c r="BK197" s="2"/>
      <c r="BL197" s="2"/>
      <c r="BM197" s="2"/>
      <c r="BN197" s="2"/>
      <c r="BO197" s="2"/>
      <c r="BP197" s="2"/>
      <c r="BQ197" s="2"/>
    </row>
    <row r="198" spans="1:69" ht="12.75" customHeight="1" x14ac:dyDescent="0.25">
      <c r="A198" s="7"/>
      <c r="B198" s="2"/>
      <c r="C198" s="2"/>
      <c r="D198" s="2"/>
      <c r="E198" s="2"/>
      <c r="F198" s="2"/>
      <c r="G198" s="2"/>
      <c r="H198" s="2"/>
      <c r="I198" s="2"/>
      <c r="J198" s="2"/>
      <c r="K198" s="2"/>
      <c r="L198" s="2"/>
      <c r="M198" s="2"/>
      <c r="N198" s="2"/>
      <c r="O198" s="2"/>
      <c r="P198" s="2"/>
      <c r="Q198" s="2"/>
      <c r="R198" s="105"/>
      <c r="S198" s="2"/>
      <c r="T198" s="2"/>
      <c r="U198" s="2"/>
      <c r="V198" s="2"/>
      <c r="W198" s="2"/>
      <c r="X198" s="2"/>
      <c r="Y198" s="2"/>
      <c r="Z198" s="2"/>
      <c r="AA198" s="2"/>
      <c r="AB198" s="2"/>
      <c r="AC198" s="2"/>
      <c r="AD198" s="2"/>
      <c r="AE198" s="2"/>
      <c r="AF198" s="2"/>
      <c r="AG198" s="209"/>
      <c r="AH198" s="2"/>
      <c r="AI198" s="209"/>
      <c r="AJ198" s="2"/>
      <c r="AK198" s="2"/>
      <c r="AL198" s="2"/>
      <c r="AM198" s="2"/>
      <c r="AN198" s="2"/>
      <c r="AO198" s="2"/>
      <c r="AP198" s="2"/>
      <c r="AQ198" s="209"/>
      <c r="AR198" s="2"/>
      <c r="AS198" s="2"/>
      <c r="AT198" s="209"/>
      <c r="AU198" s="2"/>
      <c r="AV198" s="2"/>
      <c r="AW198" s="2"/>
      <c r="AX198" s="2"/>
      <c r="AY198" s="2"/>
      <c r="AZ198" s="2"/>
      <c r="BA198" s="2"/>
      <c r="BB198" s="2"/>
      <c r="BC198" s="2"/>
      <c r="BD198" s="2"/>
      <c r="BE198" s="2"/>
      <c r="BF198" s="2"/>
      <c r="BG198" s="2"/>
      <c r="BH198" s="2"/>
      <c r="BI198" s="2"/>
      <c r="BJ198" s="2"/>
      <c r="BK198" s="2"/>
      <c r="BL198" s="2"/>
      <c r="BM198" s="2"/>
      <c r="BN198" s="2"/>
      <c r="BO198" s="2"/>
      <c r="BP198" s="2"/>
      <c r="BQ198" s="2"/>
    </row>
    <row r="199" spans="1:69" ht="12.75" customHeight="1" x14ac:dyDescent="0.25">
      <c r="A199" s="7"/>
      <c r="B199" s="2"/>
      <c r="C199" s="2"/>
      <c r="D199" s="2"/>
      <c r="E199" s="2"/>
      <c r="F199" s="2"/>
      <c r="G199" s="2"/>
      <c r="H199" s="2"/>
      <c r="I199" s="2"/>
      <c r="J199" s="2"/>
      <c r="K199" s="2"/>
      <c r="L199" s="2"/>
      <c r="M199" s="2"/>
      <c r="N199" s="2"/>
      <c r="O199" s="2"/>
      <c r="P199" s="2"/>
      <c r="Q199" s="2"/>
      <c r="R199" s="105"/>
      <c r="S199" s="2"/>
      <c r="T199" s="2"/>
      <c r="U199" s="2"/>
      <c r="V199" s="2"/>
      <c r="W199" s="2"/>
      <c r="X199" s="2"/>
      <c r="Y199" s="2"/>
      <c r="Z199" s="2"/>
      <c r="AA199" s="2"/>
      <c r="AB199" s="2"/>
      <c r="AC199" s="2"/>
      <c r="AD199" s="2"/>
      <c r="AE199" s="2"/>
      <c r="AF199" s="2"/>
      <c r="AG199" s="209"/>
      <c r="AH199" s="2"/>
      <c r="AI199" s="209"/>
      <c r="AJ199" s="2"/>
      <c r="AK199" s="2"/>
      <c r="AL199" s="2"/>
      <c r="AM199" s="2"/>
      <c r="AN199" s="2"/>
      <c r="AO199" s="2"/>
      <c r="AP199" s="2"/>
      <c r="AQ199" s="209"/>
      <c r="AR199" s="2"/>
      <c r="AS199" s="2"/>
      <c r="AT199" s="209"/>
      <c r="AU199" s="2"/>
      <c r="AV199" s="2"/>
      <c r="AW199" s="2"/>
      <c r="AX199" s="2"/>
      <c r="AY199" s="2"/>
      <c r="AZ199" s="2"/>
      <c r="BA199" s="2"/>
      <c r="BB199" s="2"/>
      <c r="BC199" s="2"/>
      <c r="BD199" s="2"/>
      <c r="BE199" s="2"/>
      <c r="BF199" s="2"/>
      <c r="BG199" s="2"/>
      <c r="BH199" s="2"/>
      <c r="BI199" s="2"/>
      <c r="BJ199" s="2"/>
      <c r="BK199" s="2"/>
      <c r="BL199" s="2"/>
      <c r="BM199" s="2"/>
      <c r="BN199" s="2"/>
      <c r="BO199" s="2"/>
      <c r="BP199" s="2"/>
      <c r="BQ199" s="2"/>
    </row>
    <row r="200" spans="1:69" ht="12.75" customHeight="1" x14ac:dyDescent="0.25">
      <c r="A200" s="7"/>
      <c r="B200" s="2"/>
      <c r="C200" s="2"/>
      <c r="D200" s="2"/>
      <c r="E200" s="2"/>
      <c r="F200" s="2"/>
      <c r="G200" s="2"/>
      <c r="H200" s="2"/>
      <c r="I200" s="2"/>
      <c r="J200" s="2"/>
      <c r="K200" s="2"/>
      <c r="L200" s="2"/>
      <c r="M200" s="2"/>
      <c r="N200" s="2"/>
      <c r="O200" s="2"/>
      <c r="P200" s="2"/>
      <c r="Q200" s="2"/>
      <c r="R200" s="105"/>
      <c r="S200" s="2"/>
      <c r="T200" s="2"/>
      <c r="U200" s="2"/>
      <c r="V200" s="2"/>
      <c r="W200" s="2"/>
      <c r="X200" s="2"/>
      <c r="Y200" s="2"/>
      <c r="Z200" s="2"/>
      <c r="AA200" s="2"/>
      <c r="AB200" s="2"/>
      <c r="AC200" s="2"/>
      <c r="AD200" s="2"/>
      <c r="AE200" s="2"/>
      <c r="AF200" s="2"/>
      <c r="AG200" s="209"/>
      <c r="AH200" s="2"/>
      <c r="AI200" s="209"/>
      <c r="AJ200" s="2"/>
      <c r="AK200" s="2"/>
      <c r="AL200" s="2"/>
      <c r="AM200" s="2"/>
      <c r="AN200" s="2"/>
      <c r="AO200" s="2"/>
      <c r="AP200" s="2"/>
      <c r="AQ200" s="209"/>
      <c r="AR200" s="2"/>
      <c r="AS200" s="2"/>
      <c r="AT200" s="209"/>
      <c r="AU200" s="2"/>
      <c r="AV200" s="2"/>
      <c r="AW200" s="2"/>
      <c r="AX200" s="2"/>
      <c r="AY200" s="2"/>
      <c r="AZ200" s="2"/>
      <c r="BA200" s="2"/>
      <c r="BB200" s="2"/>
      <c r="BC200" s="2"/>
      <c r="BD200" s="2"/>
      <c r="BE200" s="2"/>
      <c r="BF200" s="2"/>
      <c r="BG200" s="2"/>
      <c r="BH200" s="2"/>
      <c r="BI200" s="2"/>
      <c r="BJ200" s="2"/>
      <c r="BK200" s="2"/>
      <c r="BL200" s="2"/>
      <c r="BM200" s="2"/>
      <c r="BN200" s="2"/>
      <c r="BO200" s="2"/>
      <c r="BP200" s="2"/>
      <c r="BQ200" s="2"/>
    </row>
    <row r="201" spans="1:69" ht="12.75" customHeight="1" x14ac:dyDescent="0.25">
      <c r="A201" s="7"/>
      <c r="B201" s="2"/>
      <c r="C201" s="2"/>
      <c r="D201" s="2"/>
      <c r="E201" s="2"/>
      <c r="F201" s="2"/>
      <c r="G201" s="2"/>
      <c r="H201" s="2"/>
      <c r="I201" s="2"/>
      <c r="J201" s="2"/>
      <c r="K201" s="2"/>
      <c r="L201" s="2"/>
      <c r="M201" s="2"/>
      <c r="N201" s="2"/>
      <c r="O201" s="2"/>
      <c r="P201" s="2"/>
      <c r="Q201" s="2"/>
      <c r="R201" s="105"/>
      <c r="S201" s="2"/>
      <c r="T201" s="2"/>
      <c r="U201" s="2"/>
      <c r="V201" s="2"/>
      <c r="W201" s="2"/>
      <c r="X201" s="2"/>
      <c r="Y201" s="2"/>
      <c r="Z201" s="2"/>
      <c r="AA201" s="2"/>
      <c r="AB201" s="2"/>
      <c r="AC201" s="2"/>
      <c r="AD201" s="2"/>
      <c r="AE201" s="2"/>
      <c r="AF201" s="2"/>
      <c r="AG201" s="209"/>
      <c r="AH201" s="2"/>
      <c r="AI201" s="209"/>
      <c r="AJ201" s="2"/>
      <c r="AK201" s="2"/>
      <c r="AL201" s="2"/>
      <c r="AM201" s="2"/>
      <c r="AN201" s="2"/>
      <c r="AO201" s="2"/>
      <c r="AP201" s="2"/>
      <c r="AQ201" s="209"/>
      <c r="AR201" s="2"/>
      <c r="AS201" s="2"/>
      <c r="AT201" s="209"/>
      <c r="AU201" s="2"/>
      <c r="AV201" s="2"/>
      <c r="AW201" s="2"/>
      <c r="AX201" s="2"/>
      <c r="AY201" s="2"/>
      <c r="AZ201" s="2"/>
      <c r="BA201" s="2"/>
      <c r="BB201" s="2"/>
      <c r="BC201" s="2"/>
      <c r="BD201" s="2"/>
      <c r="BE201" s="2"/>
      <c r="BF201" s="2"/>
      <c r="BG201" s="2"/>
      <c r="BH201" s="2"/>
      <c r="BI201" s="2"/>
      <c r="BJ201" s="2"/>
      <c r="BK201" s="2"/>
      <c r="BL201" s="2"/>
      <c r="BM201" s="2"/>
      <c r="BN201" s="2"/>
      <c r="BO201" s="2"/>
      <c r="BP201" s="2"/>
      <c r="BQ201" s="2"/>
    </row>
    <row r="202" spans="1:69" ht="12.75" customHeight="1" x14ac:dyDescent="0.25">
      <c r="A202" s="7"/>
      <c r="B202" s="2"/>
      <c r="C202" s="2"/>
      <c r="D202" s="2"/>
      <c r="E202" s="2"/>
      <c r="F202" s="2"/>
      <c r="G202" s="2"/>
      <c r="H202" s="2"/>
      <c r="I202" s="2"/>
      <c r="J202" s="2"/>
      <c r="K202" s="2"/>
      <c r="L202" s="2"/>
      <c r="M202" s="2"/>
      <c r="N202" s="2"/>
      <c r="O202" s="2"/>
      <c r="P202" s="2"/>
      <c r="Q202" s="2"/>
      <c r="R202" s="105"/>
      <c r="S202" s="2"/>
      <c r="T202" s="2"/>
      <c r="U202" s="2"/>
      <c r="V202" s="2"/>
      <c r="W202" s="2"/>
      <c r="X202" s="2"/>
      <c r="Y202" s="2"/>
      <c r="Z202" s="2"/>
      <c r="AA202" s="2"/>
      <c r="AB202" s="2"/>
      <c r="AC202" s="2"/>
      <c r="AD202" s="2"/>
      <c r="AE202" s="2"/>
      <c r="AF202" s="2"/>
      <c r="AG202" s="209"/>
      <c r="AH202" s="2"/>
      <c r="AI202" s="209"/>
      <c r="AJ202" s="2"/>
      <c r="AK202" s="2"/>
      <c r="AL202" s="2"/>
      <c r="AM202" s="2"/>
      <c r="AN202" s="2"/>
      <c r="AO202" s="2"/>
      <c r="AP202" s="2"/>
      <c r="AQ202" s="209"/>
      <c r="AR202" s="2"/>
      <c r="AS202" s="2"/>
      <c r="AT202" s="209"/>
      <c r="AU202" s="2"/>
      <c r="AV202" s="2"/>
      <c r="AW202" s="2"/>
      <c r="AX202" s="2"/>
      <c r="AY202" s="2"/>
      <c r="AZ202" s="2"/>
      <c r="BA202" s="2"/>
      <c r="BB202" s="2"/>
      <c r="BC202" s="2"/>
      <c r="BD202" s="2"/>
      <c r="BE202" s="2"/>
      <c r="BF202" s="2"/>
      <c r="BG202" s="2"/>
      <c r="BH202" s="2"/>
      <c r="BI202" s="2"/>
      <c r="BJ202" s="2"/>
      <c r="BK202" s="2"/>
      <c r="BL202" s="2"/>
      <c r="BM202" s="2"/>
      <c r="BN202" s="2"/>
      <c r="BO202" s="2"/>
      <c r="BP202" s="2"/>
      <c r="BQ202" s="2"/>
    </row>
    <row r="203" spans="1:69" ht="12.75" customHeight="1" x14ac:dyDescent="0.25">
      <c r="A203" s="7"/>
      <c r="B203" s="2"/>
      <c r="C203" s="2"/>
      <c r="D203" s="2"/>
      <c r="E203" s="2"/>
      <c r="F203" s="2"/>
      <c r="G203" s="2"/>
      <c r="H203" s="2"/>
      <c r="I203" s="2"/>
      <c r="J203" s="2"/>
      <c r="K203" s="2"/>
      <c r="L203" s="2"/>
      <c r="M203" s="2"/>
      <c r="N203" s="2"/>
      <c r="O203" s="2"/>
      <c r="P203" s="2"/>
      <c r="Q203" s="2"/>
      <c r="R203" s="105"/>
      <c r="S203" s="2"/>
      <c r="T203" s="2"/>
      <c r="U203" s="2"/>
      <c r="V203" s="2"/>
      <c r="W203" s="2"/>
      <c r="X203" s="2"/>
      <c r="Y203" s="2"/>
      <c r="Z203" s="2"/>
      <c r="AA203" s="2"/>
      <c r="AB203" s="2"/>
      <c r="AC203" s="2"/>
      <c r="AD203" s="2"/>
      <c r="AE203" s="2"/>
      <c r="AF203" s="2"/>
      <c r="AG203" s="209"/>
      <c r="AH203" s="2"/>
      <c r="AI203" s="209"/>
      <c r="AJ203" s="2"/>
      <c r="AK203" s="2"/>
      <c r="AL203" s="2"/>
      <c r="AM203" s="2"/>
      <c r="AN203" s="2"/>
      <c r="AO203" s="2"/>
      <c r="AP203" s="2"/>
      <c r="AQ203" s="209"/>
      <c r="AR203" s="2"/>
      <c r="AS203" s="2"/>
      <c r="AT203" s="209"/>
      <c r="AU203" s="2"/>
      <c r="AV203" s="2"/>
      <c r="AW203" s="2"/>
      <c r="AX203" s="2"/>
      <c r="AY203" s="2"/>
      <c r="AZ203" s="2"/>
      <c r="BA203" s="2"/>
      <c r="BB203" s="2"/>
      <c r="BC203" s="2"/>
      <c r="BD203" s="2"/>
      <c r="BE203" s="2"/>
      <c r="BF203" s="2"/>
      <c r="BG203" s="2"/>
      <c r="BH203" s="2"/>
      <c r="BI203" s="2"/>
      <c r="BJ203" s="2"/>
      <c r="BK203" s="2"/>
      <c r="BL203" s="2"/>
      <c r="BM203" s="2"/>
      <c r="BN203" s="2"/>
      <c r="BO203" s="2"/>
      <c r="BP203" s="2"/>
      <c r="BQ203" s="2"/>
    </row>
    <row r="204" spans="1:69" ht="12.75" customHeight="1" x14ac:dyDescent="0.25">
      <c r="A204" s="7"/>
      <c r="B204" s="2"/>
      <c r="C204" s="2"/>
      <c r="D204" s="2"/>
      <c r="E204" s="2"/>
      <c r="F204" s="2"/>
      <c r="G204" s="2"/>
      <c r="H204" s="2"/>
      <c r="I204" s="2"/>
      <c r="J204" s="2"/>
      <c r="K204" s="2"/>
      <c r="L204" s="2"/>
      <c r="M204" s="2"/>
      <c r="N204" s="2"/>
      <c r="O204" s="2"/>
      <c r="P204" s="2"/>
      <c r="Q204" s="2"/>
      <c r="R204" s="105"/>
      <c r="S204" s="2"/>
      <c r="T204" s="2"/>
      <c r="U204" s="2"/>
      <c r="V204" s="2"/>
      <c r="W204" s="2"/>
      <c r="X204" s="2"/>
      <c r="Y204" s="2"/>
      <c r="Z204" s="2"/>
      <c r="AA204" s="2"/>
      <c r="AB204" s="2"/>
      <c r="AC204" s="2"/>
      <c r="AD204" s="2"/>
      <c r="AE204" s="2"/>
      <c r="AF204" s="2"/>
      <c r="AG204" s="209"/>
      <c r="AH204" s="2"/>
      <c r="AI204" s="209"/>
      <c r="AJ204" s="2"/>
      <c r="AK204" s="2"/>
      <c r="AL204" s="2"/>
      <c r="AM204" s="2"/>
      <c r="AN204" s="2"/>
      <c r="AO204" s="2"/>
      <c r="AP204" s="2"/>
      <c r="AQ204" s="209"/>
      <c r="AR204" s="2"/>
      <c r="AS204" s="2"/>
      <c r="AT204" s="209"/>
      <c r="AU204" s="2"/>
      <c r="AV204" s="2"/>
      <c r="AW204" s="2"/>
      <c r="AX204" s="2"/>
      <c r="AY204" s="2"/>
      <c r="AZ204" s="2"/>
      <c r="BA204" s="2"/>
      <c r="BB204" s="2"/>
      <c r="BC204" s="2"/>
      <c r="BD204" s="2"/>
      <c r="BE204" s="2"/>
      <c r="BF204" s="2"/>
      <c r="BG204" s="2"/>
      <c r="BH204" s="2"/>
      <c r="BI204" s="2"/>
      <c r="BJ204" s="2"/>
      <c r="BK204" s="2"/>
      <c r="BL204" s="2"/>
      <c r="BM204" s="2"/>
      <c r="BN204" s="2"/>
      <c r="BO204" s="2"/>
      <c r="BP204" s="2"/>
      <c r="BQ204" s="2"/>
    </row>
    <row r="205" spans="1:69" ht="12.75" customHeight="1" x14ac:dyDescent="0.25">
      <c r="A205" s="7"/>
      <c r="B205" s="2"/>
      <c r="C205" s="2"/>
      <c r="D205" s="2"/>
      <c r="E205" s="2"/>
      <c r="F205" s="2"/>
      <c r="G205" s="2"/>
      <c r="H205" s="2"/>
      <c r="I205" s="2"/>
      <c r="J205" s="2"/>
      <c r="K205" s="2"/>
      <c r="L205" s="2"/>
      <c r="M205" s="2"/>
      <c r="N205" s="2"/>
      <c r="O205" s="2"/>
      <c r="P205" s="2"/>
      <c r="Q205" s="2"/>
      <c r="R205" s="105"/>
      <c r="S205" s="2"/>
      <c r="T205" s="2"/>
      <c r="U205" s="2"/>
      <c r="V205" s="2"/>
      <c r="W205" s="2"/>
      <c r="X205" s="2"/>
      <c r="Y205" s="2"/>
      <c r="Z205" s="2"/>
      <c r="AA205" s="2"/>
      <c r="AB205" s="2"/>
      <c r="AC205" s="2"/>
      <c r="AD205" s="2"/>
      <c r="AE205" s="2"/>
      <c r="AF205" s="2"/>
      <c r="AG205" s="209"/>
      <c r="AH205" s="2"/>
      <c r="AI205" s="209"/>
      <c r="AJ205" s="2"/>
      <c r="AK205" s="2"/>
      <c r="AL205" s="2"/>
      <c r="AM205" s="2"/>
      <c r="AN205" s="2"/>
      <c r="AO205" s="2"/>
      <c r="AP205" s="2"/>
      <c r="AQ205" s="209"/>
      <c r="AR205" s="2"/>
      <c r="AS205" s="2"/>
      <c r="AT205" s="209"/>
      <c r="AU205" s="2"/>
      <c r="AV205" s="2"/>
      <c r="AW205" s="2"/>
      <c r="AX205" s="2"/>
      <c r="AY205" s="2"/>
      <c r="AZ205" s="2"/>
      <c r="BA205" s="2"/>
      <c r="BB205" s="2"/>
      <c r="BC205" s="2"/>
      <c r="BD205" s="2"/>
      <c r="BE205" s="2"/>
      <c r="BF205" s="2"/>
      <c r="BG205" s="2"/>
      <c r="BH205" s="2"/>
      <c r="BI205" s="2"/>
      <c r="BJ205" s="2"/>
      <c r="BK205" s="2"/>
      <c r="BL205" s="2"/>
      <c r="BM205" s="2"/>
      <c r="BN205" s="2"/>
      <c r="BO205" s="2"/>
      <c r="BP205" s="2"/>
      <c r="BQ205" s="2"/>
    </row>
    <row r="206" spans="1:69" ht="12.75" customHeight="1" x14ac:dyDescent="0.25">
      <c r="A206" s="7"/>
      <c r="B206" s="2"/>
      <c r="C206" s="2"/>
      <c r="D206" s="2"/>
      <c r="E206" s="2"/>
      <c r="F206" s="2"/>
      <c r="G206" s="2"/>
      <c r="H206" s="2"/>
      <c r="I206" s="2"/>
      <c r="J206" s="2"/>
      <c r="K206" s="2"/>
      <c r="L206" s="2"/>
      <c r="M206" s="2"/>
      <c r="N206" s="2"/>
      <c r="O206" s="2"/>
      <c r="P206" s="2"/>
      <c r="Q206" s="2"/>
      <c r="R206" s="105"/>
      <c r="S206" s="2"/>
      <c r="T206" s="2"/>
      <c r="U206" s="2"/>
      <c r="V206" s="2"/>
      <c r="W206" s="2"/>
      <c r="X206" s="2"/>
      <c r="Y206" s="2"/>
      <c r="Z206" s="2"/>
      <c r="AA206" s="2"/>
      <c r="AB206" s="2"/>
      <c r="AC206" s="2"/>
      <c r="AD206" s="2"/>
      <c r="AE206" s="2"/>
      <c r="AF206" s="2"/>
      <c r="AG206" s="209"/>
      <c r="AH206" s="2"/>
      <c r="AI206" s="209"/>
      <c r="AJ206" s="2"/>
      <c r="AK206" s="2"/>
      <c r="AL206" s="2"/>
      <c r="AM206" s="2"/>
      <c r="AN206" s="2"/>
      <c r="AO206" s="2"/>
      <c r="AP206" s="2"/>
      <c r="AQ206" s="209"/>
      <c r="AR206" s="2"/>
      <c r="AS206" s="2"/>
      <c r="AT206" s="209"/>
      <c r="AU206" s="2"/>
      <c r="AV206" s="2"/>
      <c r="AW206" s="2"/>
      <c r="AX206" s="2"/>
      <c r="AY206" s="2"/>
      <c r="AZ206" s="2"/>
      <c r="BA206" s="2"/>
      <c r="BB206" s="2"/>
      <c r="BC206" s="2"/>
      <c r="BD206" s="2"/>
      <c r="BE206" s="2"/>
      <c r="BF206" s="2"/>
      <c r="BG206" s="2"/>
      <c r="BH206" s="2"/>
      <c r="BI206" s="2"/>
      <c r="BJ206" s="2"/>
      <c r="BK206" s="2"/>
      <c r="BL206" s="2"/>
      <c r="BM206" s="2"/>
      <c r="BN206" s="2"/>
      <c r="BO206" s="2"/>
      <c r="BP206" s="2"/>
      <c r="BQ206" s="2"/>
    </row>
    <row r="207" spans="1:69" ht="12.75" customHeight="1" x14ac:dyDescent="0.25">
      <c r="A207" s="7"/>
      <c r="B207" s="2"/>
      <c r="C207" s="2"/>
      <c r="D207" s="2"/>
      <c r="E207" s="2"/>
      <c r="F207" s="2"/>
      <c r="G207" s="2"/>
      <c r="H207" s="2"/>
      <c r="I207" s="2"/>
      <c r="J207" s="2"/>
      <c r="K207" s="2"/>
      <c r="L207" s="2"/>
      <c r="M207" s="2"/>
      <c r="N207" s="2"/>
      <c r="O207" s="2"/>
      <c r="P207" s="2"/>
      <c r="Q207" s="2"/>
      <c r="R207" s="105"/>
      <c r="S207" s="2"/>
      <c r="T207" s="2"/>
      <c r="U207" s="2"/>
      <c r="V207" s="2"/>
      <c r="W207" s="2"/>
      <c r="X207" s="2"/>
      <c r="Y207" s="2"/>
      <c r="Z207" s="2"/>
      <c r="AA207" s="2"/>
      <c r="AB207" s="2"/>
      <c r="AC207" s="2"/>
      <c r="AD207" s="2"/>
      <c r="AE207" s="2"/>
      <c r="AF207" s="2"/>
      <c r="AG207" s="209"/>
      <c r="AH207" s="2"/>
      <c r="AI207" s="209"/>
      <c r="AJ207" s="2"/>
      <c r="AK207" s="2"/>
      <c r="AL207" s="2"/>
      <c r="AM207" s="2"/>
      <c r="AN207" s="2"/>
      <c r="AO207" s="2"/>
      <c r="AP207" s="2"/>
      <c r="AQ207" s="209"/>
      <c r="AR207" s="2"/>
      <c r="AS207" s="2"/>
      <c r="AT207" s="209"/>
      <c r="AU207" s="2"/>
      <c r="AV207" s="2"/>
      <c r="AW207" s="2"/>
      <c r="AX207" s="2"/>
      <c r="AY207" s="2"/>
      <c r="AZ207" s="2"/>
      <c r="BA207" s="2"/>
      <c r="BB207" s="2"/>
      <c r="BC207" s="2"/>
      <c r="BD207" s="2"/>
      <c r="BE207" s="2"/>
      <c r="BF207" s="2"/>
      <c r="BG207" s="2"/>
      <c r="BH207" s="2"/>
      <c r="BI207" s="2"/>
      <c r="BJ207" s="2"/>
      <c r="BK207" s="2"/>
      <c r="BL207" s="2"/>
      <c r="BM207" s="2"/>
      <c r="BN207" s="2"/>
      <c r="BO207" s="2"/>
      <c r="BP207" s="2"/>
      <c r="BQ207" s="2"/>
    </row>
    <row r="208" spans="1:69" ht="12.75" customHeight="1" x14ac:dyDescent="0.25">
      <c r="A208" s="7"/>
      <c r="B208" s="2"/>
      <c r="C208" s="2"/>
      <c r="D208" s="2"/>
      <c r="E208" s="2"/>
      <c r="F208" s="2"/>
      <c r="G208" s="2"/>
      <c r="H208" s="2"/>
      <c r="I208" s="2"/>
      <c r="J208" s="2"/>
      <c r="K208" s="2"/>
      <c r="L208" s="2"/>
      <c r="M208" s="2"/>
      <c r="N208" s="2"/>
      <c r="O208" s="2"/>
      <c r="P208" s="2"/>
      <c r="Q208" s="2"/>
      <c r="R208" s="105"/>
      <c r="S208" s="2"/>
      <c r="T208" s="2"/>
      <c r="U208" s="2"/>
      <c r="V208" s="2"/>
      <c r="W208" s="2"/>
      <c r="X208" s="2"/>
      <c r="Y208" s="2"/>
      <c r="Z208" s="2"/>
      <c r="AA208" s="2"/>
      <c r="AB208" s="2"/>
      <c r="AC208" s="2"/>
      <c r="AD208" s="2"/>
      <c r="AE208" s="2"/>
      <c r="AF208" s="2"/>
      <c r="AG208" s="209"/>
      <c r="AH208" s="2"/>
      <c r="AI208" s="209"/>
      <c r="AJ208" s="2"/>
      <c r="AK208" s="2"/>
      <c r="AL208" s="2"/>
      <c r="AM208" s="2"/>
      <c r="AN208" s="2"/>
      <c r="AO208" s="2"/>
      <c r="AP208" s="2"/>
      <c r="AQ208" s="209"/>
      <c r="AR208" s="2"/>
      <c r="AS208" s="2"/>
      <c r="AT208" s="209"/>
      <c r="AU208" s="2"/>
      <c r="AV208" s="2"/>
      <c r="AW208" s="2"/>
      <c r="AX208" s="2"/>
      <c r="AY208" s="2"/>
      <c r="AZ208" s="2"/>
      <c r="BA208" s="2"/>
      <c r="BB208" s="2"/>
      <c r="BC208" s="2"/>
      <c r="BD208" s="2"/>
      <c r="BE208" s="2"/>
      <c r="BF208" s="2"/>
      <c r="BG208" s="2"/>
      <c r="BH208" s="2"/>
      <c r="BI208" s="2"/>
      <c r="BJ208" s="2"/>
      <c r="BK208" s="2"/>
      <c r="BL208" s="2"/>
      <c r="BM208" s="2"/>
      <c r="BN208" s="2"/>
      <c r="BO208" s="2"/>
      <c r="BP208" s="2"/>
      <c r="BQ208" s="2"/>
    </row>
    <row r="209" spans="1:69" ht="12.75" customHeight="1" x14ac:dyDescent="0.25">
      <c r="A209" s="7"/>
      <c r="B209" s="2"/>
      <c r="C209" s="2"/>
      <c r="D209" s="2"/>
      <c r="E209" s="2"/>
      <c r="F209" s="2"/>
      <c r="G209" s="2"/>
      <c r="H209" s="2"/>
      <c r="I209" s="2"/>
      <c r="J209" s="2"/>
      <c r="K209" s="2"/>
      <c r="L209" s="2"/>
      <c r="M209" s="2"/>
      <c r="N209" s="2"/>
      <c r="O209" s="2"/>
      <c r="P209" s="2"/>
      <c r="Q209" s="2"/>
      <c r="R209" s="105"/>
      <c r="S209" s="2"/>
      <c r="T209" s="2"/>
      <c r="U209" s="2"/>
      <c r="V209" s="2"/>
      <c r="W209" s="2"/>
      <c r="X209" s="2"/>
      <c r="Y209" s="2"/>
      <c r="Z209" s="2"/>
      <c r="AA209" s="2"/>
      <c r="AB209" s="2"/>
      <c r="AC209" s="2"/>
      <c r="AD209" s="2"/>
      <c r="AE209" s="2"/>
      <c r="AF209" s="2"/>
      <c r="AG209" s="209"/>
      <c r="AH209" s="2"/>
      <c r="AI209" s="209"/>
      <c r="AJ209" s="2"/>
      <c r="AK209" s="2"/>
      <c r="AL209" s="2"/>
      <c r="AM209" s="2"/>
      <c r="AN209" s="2"/>
      <c r="AO209" s="2"/>
      <c r="AP209" s="2"/>
      <c r="AQ209" s="209"/>
      <c r="AR209" s="2"/>
      <c r="AS209" s="2"/>
      <c r="AT209" s="209"/>
      <c r="AU209" s="2"/>
      <c r="AV209" s="2"/>
      <c r="AW209" s="2"/>
      <c r="AX209" s="2"/>
      <c r="AY209" s="2"/>
      <c r="AZ209" s="2"/>
      <c r="BA209" s="2"/>
      <c r="BB209" s="2"/>
      <c r="BC209" s="2"/>
      <c r="BD209" s="2"/>
      <c r="BE209" s="2"/>
      <c r="BF209" s="2"/>
      <c r="BG209" s="2"/>
      <c r="BH209" s="2"/>
      <c r="BI209" s="2"/>
      <c r="BJ209" s="2"/>
      <c r="BK209" s="2"/>
      <c r="BL209" s="2"/>
      <c r="BM209" s="2"/>
      <c r="BN209" s="2"/>
      <c r="BO209" s="2"/>
      <c r="BP209" s="2"/>
      <c r="BQ209" s="2"/>
    </row>
    <row r="210" spans="1:69" ht="12.75" customHeight="1" x14ac:dyDescent="0.25">
      <c r="A210" s="7"/>
      <c r="B210" s="2"/>
      <c r="C210" s="2"/>
      <c r="D210" s="2"/>
      <c r="E210" s="2"/>
      <c r="F210" s="2"/>
      <c r="G210" s="2"/>
      <c r="H210" s="2"/>
      <c r="I210" s="2"/>
      <c r="J210" s="2"/>
      <c r="K210" s="2"/>
      <c r="L210" s="2"/>
      <c r="M210" s="2"/>
      <c r="N210" s="2"/>
      <c r="O210" s="2"/>
      <c r="P210" s="2"/>
      <c r="Q210" s="2"/>
      <c r="R210" s="105"/>
      <c r="S210" s="2"/>
      <c r="T210" s="2"/>
      <c r="U210" s="2"/>
      <c r="V210" s="2"/>
      <c r="W210" s="2"/>
      <c r="X210" s="2"/>
      <c r="Y210" s="2"/>
      <c r="Z210" s="2"/>
      <c r="AA210" s="2"/>
      <c r="AB210" s="2"/>
      <c r="AC210" s="2"/>
      <c r="AD210" s="2"/>
      <c r="AE210" s="2"/>
      <c r="AF210" s="2"/>
      <c r="AG210" s="209"/>
      <c r="AH210" s="2"/>
      <c r="AI210" s="209"/>
      <c r="AJ210" s="2"/>
      <c r="AK210" s="2"/>
      <c r="AL210" s="2"/>
      <c r="AM210" s="2"/>
      <c r="AN210" s="2"/>
      <c r="AO210" s="2"/>
      <c r="AP210" s="2"/>
      <c r="AQ210" s="209"/>
      <c r="AR210" s="2"/>
      <c r="AS210" s="2"/>
      <c r="AT210" s="209"/>
      <c r="AU210" s="2"/>
      <c r="AV210" s="2"/>
      <c r="AW210" s="2"/>
      <c r="AX210" s="2"/>
      <c r="AY210" s="2"/>
      <c r="AZ210" s="2"/>
      <c r="BA210" s="2"/>
      <c r="BB210" s="2"/>
      <c r="BC210" s="2"/>
      <c r="BD210" s="2"/>
      <c r="BE210" s="2"/>
      <c r="BF210" s="2"/>
      <c r="BG210" s="2"/>
      <c r="BH210" s="2"/>
      <c r="BI210" s="2"/>
      <c r="BJ210" s="2"/>
      <c r="BK210" s="2"/>
      <c r="BL210" s="2"/>
      <c r="BM210" s="2"/>
      <c r="BN210" s="2"/>
      <c r="BO210" s="2"/>
      <c r="BP210" s="2"/>
      <c r="BQ210" s="2"/>
    </row>
    <row r="211" spans="1:69" ht="12.75" customHeight="1" x14ac:dyDescent="0.25">
      <c r="A211" s="7"/>
      <c r="B211" s="2"/>
      <c r="C211" s="2"/>
      <c r="D211" s="2"/>
      <c r="E211" s="2"/>
      <c r="F211" s="2"/>
      <c r="G211" s="2"/>
      <c r="H211" s="2"/>
      <c r="I211" s="2"/>
      <c r="J211" s="2"/>
      <c r="K211" s="2"/>
      <c r="L211" s="2"/>
      <c r="M211" s="2"/>
      <c r="N211" s="2"/>
      <c r="O211" s="2"/>
      <c r="P211" s="2"/>
      <c r="Q211" s="2"/>
      <c r="R211" s="105"/>
      <c r="S211" s="2"/>
      <c r="T211" s="2"/>
      <c r="U211" s="2"/>
      <c r="V211" s="2"/>
      <c r="W211" s="2"/>
      <c r="X211" s="2"/>
      <c r="Y211" s="2"/>
      <c r="Z211" s="2"/>
      <c r="AA211" s="2"/>
      <c r="AB211" s="2"/>
      <c r="AC211" s="2"/>
      <c r="AD211" s="2"/>
      <c r="AE211" s="2"/>
      <c r="AF211" s="2"/>
      <c r="AG211" s="209"/>
      <c r="AH211" s="2"/>
      <c r="AI211" s="209"/>
      <c r="AJ211" s="2"/>
      <c r="AK211" s="2"/>
      <c r="AL211" s="2"/>
      <c r="AM211" s="2"/>
      <c r="AN211" s="2"/>
      <c r="AO211" s="2"/>
      <c r="AP211" s="2"/>
      <c r="AQ211" s="209"/>
      <c r="AR211" s="2"/>
      <c r="AS211" s="2"/>
      <c r="AT211" s="209"/>
      <c r="AU211" s="2"/>
      <c r="AV211" s="2"/>
      <c r="AW211" s="2"/>
      <c r="AX211" s="2"/>
      <c r="AY211" s="2"/>
      <c r="AZ211" s="2"/>
      <c r="BA211" s="2"/>
      <c r="BB211" s="2"/>
      <c r="BC211" s="2"/>
      <c r="BD211" s="2"/>
      <c r="BE211" s="2"/>
      <c r="BF211" s="2"/>
      <c r="BG211" s="2"/>
      <c r="BH211" s="2"/>
      <c r="BI211" s="2"/>
      <c r="BJ211" s="2"/>
      <c r="BK211" s="2"/>
      <c r="BL211" s="2"/>
      <c r="BM211" s="2"/>
      <c r="BN211" s="2"/>
      <c r="BO211" s="2"/>
      <c r="BP211" s="2"/>
      <c r="BQ211" s="2"/>
    </row>
    <row r="212" spans="1:69" ht="12.75" customHeight="1" x14ac:dyDescent="0.25">
      <c r="A212" s="7"/>
      <c r="B212" s="2"/>
      <c r="C212" s="2"/>
      <c r="D212" s="2"/>
      <c r="E212" s="2"/>
      <c r="F212" s="2"/>
      <c r="G212" s="2"/>
      <c r="H212" s="2"/>
      <c r="I212" s="2"/>
      <c r="J212" s="2"/>
      <c r="K212" s="2"/>
      <c r="L212" s="2"/>
      <c r="M212" s="2"/>
      <c r="N212" s="2"/>
      <c r="O212" s="2"/>
      <c r="P212" s="2"/>
      <c r="Q212" s="2"/>
      <c r="R212" s="105"/>
      <c r="S212" s="2"/>
      <c r="T212" s="2"/>
      <c r="U212" s="2"/>
      <c r="V212" s="2"/>
      <c r="W212" s="2"/>
      <c r="X212" s="2"/>
      <c r="Y212" s="2"/>
      <c r="Z212" s="2"/>
      <c r="AA212" s="2"/>
      <c r="AB212" s="2"/>
      <c r="AC212" s="2"/>
      <c r="AD212" s="2"/>
      <c r="AE212" s="2"/>
      <c r="AF212" s="2"/>
      <c r="AG212" s="209"/>
      <c r="AH212" s="2"/>
      <c r="AI212" s="209"/>
      <c r="AJ212" s="2"/>
      <c r="AK212" s="2"/>
      <c r="AL212" s="2"/>
      <c r="AM212" s="2"/>
      <c r="AN212" s="2"/>
      <c r="AO212" s="2"/>
      <c r="AP212" s="2"/>
      <c r="AQ212" s="209"/>
      <c r="AR212" s="2"/>
      <c r="AS212" s="2"/>
      <c r="AT212" s="209"/>
      <c r="AU212" s="2"/>
      <c r="AV212" s="2"/>
      <c r="AW212" s="2"/>
      <c r="AX212" s="2"/>
      <c r="AY212" s="2"/>
      <c r="AZ212" s="2"/>
      <c r="BA212" s="2"/>
      <c r="BB212" s="2"/>
      <c r="BC212" s="2"/>
      <c r="BD212" s="2"/>
      <c r="BE212" s="2"/>
      <c r="BF212" s="2"/>
      <c r="BG212" s="2"/>
      <c r="BH212" s="2"/>
      <c r="BI212" s="2"/>
      <c r="BJ212" s="2"/>
      <c r="BK212" s="2"/>
      <c r="BL212" s="2"/>
      <c r="BM212" s="2"/>
      <c r="BN212" s="2"/>
      <c r="BO212" s="2"/>
      <c r="BP212" s="2"/>
      <c r="BQ212" s="2"/>
    </row>
    <row r="213" spans="1:69" ht="12.75" customHeight="1" x14ac:dyDescent="0.25">
      <c r="A213" s="7"/>
      <c r="B213" s="2"/>
      <c r="C213" s="2"/>
      <c r="D213" s="2"/>
      <c r="E213" s="2"/>
      <c r="F213" s="2"/>
      <c r="G213" s="2"/>
      <c r="H213" s="2"/>
      <c r="I213" s="2"/>
      <c r="J213" s="2"/>
      <c r="K213" s="2"/>
      <c r="L213" s="2"/>
      <c r="M213" s="2"/>
      <c r="N213" s="2"/>
      <c r="O213" s="2"/>
      <c r="P213" s="2"/>
      <c r="Q213" s="2"/>
      <c r="R213" s="105"/>
      <c r="S213" s="2"/>
      <c r="T213" s="2"/>
      <c r="U213" s="2"/>
      <c r="V213" s="2"/>
      <c r="W213" s="2"/>
      <c r="X213" s="2"/>
      <c r="Y213" s="2"/>
      <c r="Z213" s="2"/>
      <c r="AA213" s="2"/>
      <c r="AB213" s="2"/>
      <c r="AC213" s="2"/>
      <c r="AD213" s="2"/>
      <c r="AE213" s="2"/>
      <c r="AF213" s="2"/>
      <c r="AG213" s="209"/>
      <c r="AH213" s="2"/>
      <c r="AI213" s="209"/>
      <c r="AJ213" s="2"/>
      <c r="AK213" s="2"/>
      <c r="AL213" s="2"/>
      <c r="AM213" s="2"/>
      <c r="AN213" s="2"/>
      <c r="AO213" s="2"/>
      <c r="AP213" s="2"/>
      <c r="AQ213" s="209"/>
      <c r="AR213" s="2"/>
      <c r="AS213" s="2"/>
      <c r="AT213" s="209"/>
      <c r="AU213" s="2"/>
      <c r="AV213" s="2"/>
      <c r="AW213" s="2"/>
      <c r="AX213" s="2"/>
      <c r="AY213" s="2"/>
      <c r="AZ213" s="2"/>
      <c r="BA213" s="2"/>
      <c r="BB213" s="2"/>
      <c r="BC213" s="2"/>
      <c r="BD213" s="2"/>
      <c r="BE213" s="2"/>
      <c r="BF213" s="2"/>
      <c r="BG213" s="2"/>
      <c r="BH213" s="2"/>
      <c r="BI213" s="2"/>
      <c r="BJ213" s="2"/>
      <c r="BK213" s="2"/>
      <c r="BL213" s="2"/>
      <c r="BM213" s="2"/>
      <c r="BN213" s="2"/>
      <c r="BO213" s="2"/>
      <c r="BP213" s="2"/>
      <c r="BQ213" s="2"/>
    </row>
    <row r="214" spans="1:69" ht="12.75" customHeight="1" x14ac:dyDescent="0.25">
      <c r="A214" s="7"/>
      <c r="B214" s="2"/>
      <c r="C214" s="2"/>
      <c r="D214" s="2"/>
      <c r="E214" s="2"/>
      <c r="F214" s="2"/>
      <c r="G214" s="2"/>
      <c r="H214" s="2"/>
      <c r="I214" s="2"/>
      <c r="J214" s="2"/>
      <c r="K214" s="2"/>
      <c r="L214" s="2"/>
      <c r="M214" s="2"/>
      <c r="N214" s="2"/>
      <c r="O214" s="2"/>
      <c r="P214" s="2"/>
      <c r="Q214" s="2"/>
      <c r="R214" s="105"/>
      <c r="S214" s="2"/>
      <c r="T214" s="2"/>
      <c r="U214" s="2"/>
      <c r="V214" s="2"/>
      <c r="W214" s="2"/>
      <c r="X214" s="2"/>
      <c r="Y214" s="2"/>
      <c r="Z214" s="2"/>
      <c r="AA214" s="2"/>
      <c r="AB214" s="2"/>
      <c r="AC214" s="2"/>
      <c r="AD214" s="2"/>
      <c r="AE214" s="2"/>
      <c r="AF214" s="2"/>
      <c r="AG214" s="209"/>
      <c r="AH214" s="2"/>
      <c r="AI214" s="209"/>
      <c r="AJ214" s="2"/>
      <c r="AK214" s="2"/>
      <c r="AL214" s="2"/>
      <c r="AM214" s="2"/>
      <c r="AN214" s="2"/>
      <c r="AO214" s="2"/>
      <c r="AP214" s="2"/>
      <c r="AQ214" s="209"/>
      <c r="AR214" s="2"/>
      <c r="AS214" s="2"/>
      <c r="AT214" s="209"/>
      <c r="AU214" s="2"/>
      <c r="AV214" s="2"/>
      <c r="AW214" s="2"/>
      <c r="AX214" s="2"/>
      <c r="AY214" s="2"/>
      <c r="AZ214" s="2"/>
      <c r="BA214" s="2"/>
      <c r="BB214" s="2"/>
      <c r="BC214" s="2"/>
      <c r="BD214" s="2"/>
      <c r="BE214" s="2"/>
      <c r="BF214" s="2"/>
      <c r="BG214" s="2"/>
      <c r="BH214" s="2"/>
      <c r="BI214" s="2"/>
      <c r="BJ214" s="2"/>
      <c r="BK214" s="2"/>
      <c r="BL214" s="2"/>
      <c r="BM214" s="2"/>
      <c r="BN214" s="2"/>
      <c r="BO214" s="2"/>
      <c r="BP214" s="2"/>
      <c r="BQ214" s="2"/>
    </row>
    <row r="215" spans="1:69" ht="12.75" customHeight="1" x14ac:dyDescent="0.25">
      <c r="A215" s="7"/>
      <c r="B215" s="2"/>
      <c r="C215" s="2"/>
      <c r="D215" s="2"/>
      <c r="E215" s="2"/>
      <c r="F215" s="2"/>
      <c r="G215" s="2"/>
      <c r="H215" s="2"/>
      <c r="I215" s="2"/>
      <c r="J215" s="2"/>
      <c r="K215" s="2"/>
      <c r="L215" s="2"/>
      <c r="M215" s="2"/>
      <c r="N215" s="2"/>
      <c r="O215" s="2"/>
      <c r="P215" s="2"/>
      <c r="Q215" s="2"/>
      <c r="R215" s="105"/>
      <c r="S215" s="2"/>
      <c r="T215" s="2"/>
      <c r="U215" s="2"/>
      <c r="V215" s="2"/>
      <c r="W215" s="2"/>
      <c r="X215" s="2"/>
      <c r="Y215" s="2"/>
      <c r="Z215" s="2"/>
      <c r="AA215" s="2"/>
      <c r="AB215" s="2"/>
      <c r="AC215" s="2"/>
      <c r="AD215" s="2"/>
      <c r="AE215" s="2"/>
      <c r="AF215" s="2"/>
      <c r="AG215" s="209"/>
      <c r="AH215" s="2"/>
      <c r="AI215" s="209"/>
      <c r="AJ215" s="2"/>
      <c r="AK215" s="2"/>
      <c r="AL215" s="2"/>
      <c r="AM215" s="2"/>
      <c r="AN215" s="2"/>
      <c r="AO215" s="2"/>
      <c r="AP215" s="2"/>
      <c r="AQ215" s="209"/>
      <c r="AR215" s="2"/>
      <c r="AS215" s="2"/>
      <c r="AT215" s="209"/>
      <c r="AU215" s="2"/>
      <c r="AV215" s="2"/>
      <c r="AW215" s="2"/>
      <c r="AX215" s="2"/>
      <c r="AY215" s="2"/>
      <c r="AZ215" s="2"/>
      <c r="BA215" s="2"/>
      <c r="BB215" s="2"/>
      <c r="BC215" s="2"/>
      <c r="BD215" s="2"/>
      <c r="BE215" s="2"/>
      <c r="BF215" s="2"/>
      <c r="BG215" s="2"/>
      <c r="BH215" s="2"/>
      <c r="BI215" s="2"/>
      <c r="BJ215" s="2"/>
      <c r="BK215" s="2"/>
      <c r="BL215" s="2"/>
      <c r="BM215" s="2"/>
      <c r="BN215" s="2"/>
      <c r="BO215" s="2"/>
      <c r="BP215" s="2"/>
      <c r="BQ215" s="2"/>
    </row>
    <row r="216" spans="1:69" ht="12.75" customHeight="1" x14ac:dyDescent="0.25">
      <c r="A216" s="7"/>
      <c r="B216" s="2"/>
      <c r="C216" s="2"/>
      <c r="D216" s="2"/>
      <c r="E216" s="2"/>
      <c r="F216" s="2"/>
      <c r="G216" s="2"/>
      <c r="H216" s="2"/>
      <c r="I216" s="2"/>
      <c r="J216" s="2"/>
      <c r="K216" s="2"/>
      <c r="L216" s="2"/>
      <c r="M216" s="2"/>
      <c r="N216" s="2"/>
      <c r="O216" s="2"/>
      <c r="P216" s="2"/>
      <c r="Q216" s="2"/>
      <c r="R216" s="105"/>
      <c r="S216" s="2"/>
      <c r="T216" s="2"/>
      <c r="U216" s="2"/>
      <c r="V216" s="2"/>
      <c r="W216" s="2"/>
      <c r="X216" s="2"/>
      <c r="Y216" s="2"/>
      <c r="Z216" s="2"/>
      <c r="AA216" s="2"/>
      <c r="AB216" s="2"/>
      <c r="AC216" s="2"/>
      <c r="AD216" s="2"/>
      <c r="AE216" s="2"/>
      <c r="AF216" s="2"/>
      <c r="AG216" s="209"/>
      <c r="AH216" s="2"/>
      <c r="AI216" s="209"/>
      <c r="AJ216" s="2"/>
      <c r="AK216" s="2"/>
      <c r="AL216" s="2"/>
      <c r="AM216" s="2"/>
      <c r="AN216" s="2"/>
      <c r="AO216" s="2"/>
      <c r="AP216" s="2"/>
      <c r="AQ216" s="209"/>
      <c r="AR216" s="2"/>
      <c r="AS216" s="2"/>
      <c r="AT216" s="209"/>
      <c r="AU216" s="2"/>
      <c r="AV216" s="2"/>
      <c r="AW216" s="2"/>
      <c r="AX216" s="2"/>
      <c r="AY216" s="2"/>
      <c r="AZ216" s="2"/>
      <c r="BA216" s="2"/>
      <c r="BB216" s="2"/>
      <c r="BC216" s="2"/>
      <c r="BD216" s="2"/>
      <c r="BE216" s="2"/>
      <c r="BF216" s="2"/>
      <c r="BG216" s="2"/>
      <c r="BH216" s="2"/>
      <c r="BI216" s="2"/>
      <c r="BJ216" s="2"/>
      <c r="BK216" s="2"/>
      <c r="BL216" s="2"/>
      <c r="BM216" s="2"/>
      <c r="BN216" s="2"/>
      <c r="BO216" s="2"/>
      <c r="BP216" s="2"/>
      <c r="BQ216" s="2"/>
    </row>
    <row r="217" spans="1:69" ht="12.75" customHeight="1" x14ac:dyDescent="0.25">
      <c r="A217" s="7"/>
      <c r="B217" s="2"/>
      <c r="C217" s="2"/>
      <c r="D217" s="2"/>
      <c r="E217" s="2"/>
      <c r="F217" s="2"/>
      <c r="G217" s="2"/>
      <c r="H217" s="2"/>
      <c r="I217" s="2"/>
      <c r="J217" s="2"/>
      <c r="K217" s="2"/>
      <c r="L217" s="2"/>
      <c r="M217" s="2"/>
      <c r="N217" s="2"/>
      <c r="O217" s="2"/>
      <c r="P217" s="2"/>
      <c r="Q217" s="2"/>
      <c r="R217" s="105"/>
      <c r="S217" s="2"/>
      <c r="T217" s="2"/>
      <c r="U217" s="2"/>
      <c r="V217" s="2"/>
      <c r="W217" s="2"/>
      <c r="X217" s="2"/>
      <c r="Y217" s="2"/>
      <c r="Z217" s="2"/>
      <c r="AA217" s="2"/>
      <c r="AB217" s="2"/>
      <c r="AC217" s="2"/>
      <c r="AD217" s="2"/>
      <c r="AE217" s="2"/>
      <c r="AF217" s="2"/>
      <c r="AG217" s="209"/>
      <c r="AH217" s="2"/>
      <c r="AI217" s="209"/>
      <c r="AJ217" s="2"/>
      <c r="AK217" s="2"/>
      <c r="AL217" s="2"/>
      <c r="AM217" s="2"/>
      <c r="AN217" s="2"/>
      <c r="AO217" s="2"/>
      <c r="AP217" s="2"/>
      <c r="AQ217" s="209"/>
      <c r="AR217" s="2"/>
      <c r="AS217" s="2"/>
      <c r="AT217" s="209"/>
      <c r="AU217" s="2"/>
      <c r="AV217" s="2"/>
      <c r="AW217" s="2"/>
      <c r="AX217" s="2"/>
      <c r="AY217" s="2"/>
      <c r="AZ217" s="2"/>
      <c r="BA217" s="2"/>
      <c r="BB217" s="2"/>
      <c r="BC217" s="2"/>
      <c r="BD217" s="2"/>
      <c r="BE217" s="2"/>
      <c r="BF217" s="2"/>
      <c r="BG217" s="2"/>
      <c r="BH217" s="2"/>
      <c r="BI217" s="2"/>
      <c r="BJ217" s="2"/>
      <c r="BK217" s="2"/>
      <c r="BL217" s="2"/>
      <c r="BM217" s="2"/>
      <c r="BN217" s="2"/>
      <c r="BO217" s="2"/>
      <c r="BP217" s="2"/>
      <c r="BQ217" s="2"/>
    </row>
    <row r="218" spans="1:69" ht="12.75" customHeight="1" x14ac:dyDescent="0.25">
      <c r="A218" s="7"/>
      <c r="B218" s="2"/>
      <c r="C218" s="2"/>
      <c r="D218" s="2"/>
      <c r="E218" s="2"/>
      <c r="F218" s="2"/>
      <c r="G218" s="2"/>
      <c r="H218" s="2"/>
      <c r="I218" s="2"/>
      <c r="J218" s="2"/>
      <c r="K218" s="2"/>
      <c r="L218" s="2"/>
      <c r="M218" s="2"/>
      <c r="N218" s="2"/>
      <c r="O218" s="2"/>
      <c r="P218" s="2"/>
      <c r="Q218" s="2"/>
      <c r="R218" s="105"/>
      <c r="S218" s="2"/>
      <c r="T218" s="2"/>
      <c r="U218" s="2"/>
      <c r="V218" s="2"/>
      <c r="W218" s="2"/>
      <c r="X218" s="2"/>
      <c r="Y218" s="2"/>
      <c r="Z218" s="2"/>
      <c r="AA218" s="2"/>
      <c r="AB218" s="2"/>
      <c r="AC218" s="2"/>
      <c r="AD218" s="2"/>
      <c r="AE218" s="2"/>
      <c r="AF218" s="2"/>
      <c r="AG218" s="209"/>
      <c r="AH218" s="2"/>
      <c r="AI218" s="209"/>
      <c r="AJ218" s="2"/>
      <c r="AK218" s="2"/>
      <c r="AL218" s="2"/>
      <c r="AM218" s="2"/>
      <c r="AN218" s="2"/>
      <c r="AO218" s="2"/>
      <c r="AP218" s="2"/>
      <c r="AQ218" s="209"/>
      <c r="AR218" s="2"/>
      <c r="AS218" s="2"/>
      <c r="AT218" s="209"/>
      <c r="AU218" s="2"/>
      <c r="AV218" s="2"/>
      <c r="AW218" s="2"/>
      <c r="AX218" s="2"/>
      <c r="AY218" s="2"/>
      <c r="AZ218" s="2"/>
      <c r="BA218" s="2"/>
      <c r="BB218" s="2"/>
      <c r="BC218" s="2"/>
      <c r="BD218" s="2"/>
      <c r="BE218" s="2"/>
      <c r="BF218" s="2"/>
      <c r="BG218" s="2"/>
      <c r="BH218" s="2"/>
      <c r="BI218" s="2"/>
      <c r="BJ218" s="2"/>
      <c r="BK218" s="2"/>
      <c r="BL218" s="2"/>
      <c r="BM218" s="2"/>
      <c r="BN218" s="2"/>
      <c r="BO218" s="2"/>
      <c r="BP218" s="2"/>
      <c r="BQ218" s="2"/>
    </row>
    <row r="219" spans="1:69" ht="12.75" customHeight="1" x14ac:dyDescent="0.25">
      <c r="A219" s="7"/>
      <c r="B219" s="2"/>
      <c r="C219" s="2"/>
      <c r="D219" s="2"/>
      <c r="E219" s="2"/>
      <c r="F219" s="2"/>
      <c r="G219" s="2"/>
      <c r="H219" s="2"/>
      <c r="I219" s="2"/>
      <c r="J219" s="2"/>
      <c r="K219" s="2"/>
      <c r="L219" s="2"/>
      <c r="M219" s="2"/>
      <c r="N219" s="2"/>
      <c r="O219" s="2"/>
      <c r="P219" s="2"/>
      <c r="Q219" s="2"/>
      <c r="R219" s="105"/>
      <c r="S219" s="2"/>
      <c r="T219" s="2"/>
      <c r="U219" s="2"/>
      <c r="V219" s="2"/>
      <c r="W219" s="2"/>
      <c r="X219" s="2"/>
      <c r="Y219" s="2"/>
      <c r="Z219" s="2"/>
      <c r="AA219" s="2"/>
      <c r="AB219" s="2"/>
      <c r="AC219" s="2"/>
      <c r="AD219" s="2"/>
      <c r="AE219" s="2"/>
      <c r="AF219" s="2"/>
      <c r="AG219" s="209"/>
      <c r="AH219" s="2"/>
      <c r="AI219" s="209"/>
      <c r="AJ219" s="2"/>
      <c r="AK219" s="2"/>
      <c r="AL219" s="2"/>
      <c r="AM219" s="2"/>
      <c r="AN219" s="2"/>
      <c r="AO219" s="2"/>
      <c r="AP219" s="2"/>
      <c r="AQ219" s="209"/>
      <c r="AR219" s="2"/>
      <c r="AS219" s="2"/>
      <c r="AT219" s="209"/>
      <c r="AU219" s="2"/>
      <c r="AV219" s="2"/>
      <c r="AW219" s="2"/>
      <c r="AX219" s="2"/>
      <c r="AY219" s="2"/>
      <c r="AZ219" s="2"/>
      <c r="BA219" s="2"/>
      <c r="BB219" s="2"/>
      <c r="BC219" s="2"/>
      <c r="BD219" s="2"/>
      <c r="BE219" s="2"/>
      <c r="BF219" s="2"/>
      <c r="BG219" s="2"/>
      <c r="BH219" s="2"/>
      <c r="BI219" s="2"/>
      <c r="BJ219" s="2"/>
      <c r="BK219" s="2"/>
      <c r="BL219" s="2"/>
      <c r="BM219" s="2"/>
      <c r="BN219" s="2"/>
      <c r="BO219" s="2"/>
      <c r="BP219" s="2"/>
      <c r="BQ219" s="2"/>
    </row>
    <row r="220" spans="1:69" ht="12.75" customHeight="1" x14ac:dyDescent="0.25">
      <c r="A220" s="7"/>
      <c r="B220" s="2"/>
      <c r="C220" s="2"/>
      <c r="D220" s="2"/>
      <c r="E220" s="2"/>
      <c r="F220" s="2"/>
      <c r="G220" s="2"/>
      <c r="H220" s="2"/>
      <c r="I220" s="2"/>
      <c r="J220" s="2"/>
      <c r="K220" s="2"/>
      <c r="L220" s="2"/>
      <c r="M220" s="2"/>
      <c r="N220" s="2"/>
      <c r="O220" s="2"/>
      <c r="P220" s="2"/>
      <c r="Q220" s="2"/>
      <c r="R220" s="105"/>
      <c r="S220" s="2"/>
      <c r="T220" s="2"/>
      <c r="U220" s="2"/>
      <c r="V220" s="2"/>
      <c r="W220" s="2"/>
      <c r="X220" s="2"/>
      <c r="Y220" s="2"/>
      <c r="Z220" s="2"/>
      <c r="AA220" s="2"/>
      <c r="AB220" s="2"/>
      <c r="AC220" s="2"/>
      <c r="AD220" s="2"/>
      <c r="AE220" s="2"/>
      <c r="AF220" s="2"/>
      <c r="AG220" s="209"/>
      <c r="AH220" s="2"/>
      <c r="AI220" s="209"/>
      <c r="AJ220" s="2"/>
      <c r="AK220" s="2"/>
      <c r="AL220" s="2"/>
      <c r="AM220" s="2"/>
      <c r="AN220" s="2"/>
      <c r="AO220" s="2"/>
      <c r="AP220" s="2"/>
      <c r="AQ220" s="209"/>
      <c r="AR220" s="2"/>
      <c r="AS220" s="2"/>
      <c r="AT220" s="209"/>
      <c r="AU220" s="2"/>
      <c r="AV220" s="2"/>
      <c r="AW220" s="2"/>
      <c r="AX220" s="2"/>
      <c r="AY220" s="2"/>
      <c r="AZ220" s="2"/>
      <c r="BA220" s="2"/>
      <c r="BB220" s="2"/>
      <c r="BC220" s="2"/>
      <c r="BD220" s="2"/>
      <c r="BE220" s="2"/>
      <c r="BF220" s="2"/>
      <c r="BG220" s="2"/>
      <c r="BH220" s="2"/>
      <c r="BI220" s="2"/>
      <c r="BJ220" s="2"/>
      <c r="BK220" s="2"/>
      <c r="BL220" s="2"/>
      <c r="BM220" s="2"/>
      <c r="BN220" s="2"/>
      <c r="BO220" s="2"/>
      <c r="BP220" s="2"/>
      <c r="BQ220" s="2"/>
    </row>
    <row r="221" spans="1:69" ht="12.75" customHeight="1" x14ac:dyDescent="0.25">
      <c r="A221" s="7"/>
      <c r="B221" s="2"/>
      <c r="C221" s="2"/>
      <c r="D221" s="2"/>
      <c r="E221" s="2"/>
      <c r="F221" s="2"/>
      <c r="G221" s="2"/>
      <c r="H221" s="2"/>
      <c r="I221" s="2"/>
      <c r="J221" s="2"/>
      <c r="K221" s="2"/>
      <c r="L221" s="2"/>
      <c r="M221" s="2"/>
      <c r="N221" s="2"/>
      <c r="O221" s="2"/>
      <c r="P221" s="2"/>
      <c r="Q221" s="2"/>
      <c r="R221" s="105"/>
      <c r="S221" s="2"/>
      <c r="T221" s="2"/>
      <c r="U221" s="2"/>
      <c r="V221" s="2"/>
      <c r="W221" s="2"/>
      <c r="X221" s="2"/>
      <c r="Y221" s="2"/>
      <c r="Z221" s="2"/>
      <c r="AA221" s="2"/>
      <c r="AB221" s="2"/>
      <c r="AC221" s="2"/>
      <c r="AD221" s="2"/>
      <c r="AE221" s="2"/>
      <c r="AF221" s="2"/>
      <c r="AG221" s="209"/>
      <c r="AH221" s="2"/>
      <c r="AI221" s="209"/>
      <c r="AJ221" s="2"/>
      <c r="AK221" s="2"/>
      <c r="AL221" s="2"/>
      <c r="AM221" s="2"/>
      <c r="AN221" s="2"/>
      <c r="AO221" s="2"/>
      <c r="AP221" s="2"/>
      <c r="AQ221" s="209"/>
      <c r="AR221" s="2"/>
      <c r="AS221" s="2"/>
      <c r="AT221" s="209"/>
      <c r="AU221" s="2"/>
      <c r="AV221" s="2"/>
      <c r="AW221" s="2"/>
      <c r="AX221" s="2"/>
      <c r="AY221" s="2"/>
      <c r="AZ221" s="2"/>
      <c r="BA221" s="2"/>
      <c r="BB221" s="2"/>
      <c r="BC221" s="2"/>
      <c r="BD221" s="2"/>
      <c r="BE221" s="2"/>
      <c r="BF221" s="2"/>
      <c r="BG221" s="2"/>
      <c r="BH221" s="2"/>
      <c r="BI221" s="2"/>
      <c r="BJ221" s="2"/>
      <c r="BK221" s="2"/>
      <c r="BL221" s="2"/>
      <c r="BM221" s="2"/>
      <c r="BN221" s="2"/>
      <c r="BO221" s="2"/>
      <c r="BP221" s="2"/>
      <c r="BQ221" s="2"/>
    </row>
    <row r="222" spans="1:69" ht="12.75" customHeight="1" x14ac:dyDescent="0.25">
      <c r="A222" s="7"/>
      <c r="B222" s="2"/>
      <c r="C222" s="2"/>
      <c r="D222" s="2"/>
      <c r="E222" s="2"/>
      <c r="F222" s="2"/>
      <c r="G222" s="2"/>
      <c r="H222" s="2"/>
      <c r="I222" s="2"/>
      <c r="J222" s="2"/>
      <c r="K222" s="2"/>
      <c r="L222" s="2"/>
      <c r="M222" s="2"/>
      <c r="N222" s="2"/>
      <c r="O222" s="2"/>
      <c r="P222" s="2"/>
      <c r="Q222" s="2"/>
      <c r="R222" s="105"/>
      <c r="S222" s="2"/>
      <c r="T222" s="2"/>
      <c r="U222" s="2"/>
      <c r="V222" s="2"/>
      <c r="W222" s="2"/>
      <c r="X222" s="2"/>
      <c r="Y222" s="2"/>
      <c r="Z222" s="2"/>
      <c r="AA222" s="2"/>
      <c r="AB222" s="2"/>
      <c r="AC222" s="2"/>
      <c r="AD222" s="2"/>
      <c r="AE222" s="2"/>
      <c r="AF222" s="2"/>
      <c r="AG222" s="209"/>
      <c r="AH222" s="2"/>
      <c r="AI222" s="209"/>
      <c r="AJ222" s="2"/>
      <c r="AK222" s="2"/>
      <c r="AL222" s="2"/>
      <c r="AM222" s="2"/>
      <c r="AN222" s="2"/>
      <c r="AO222" s="2"/>
      <c r="AP222" s="2"/>
      <c r="AQ222" s="209"/>
      <c r="AR222" s="2"/>
      <c r="AS222" s="2"/>
      <c r="AT222" s="209"/>
      <c r="AU222" s="2"/>
      <c r="AV222" s="2"/>
      <c r="AW222" s="2"/>
      <c r="AX222" s="2"/>
      <c r="AY222" s="2"/>
      <c r="AZ222" s="2"/>
      <c r="BA222" s="2"/>
      <c r="BB222" s="2"/>
      <c r="BC222" s="2"/>
      <c r="BD222" s="2"/>
      <c r="BE222" s="2"/>
      <c r="BF222" s="2"/>
      <c r="BG222" s="2"/>
      <c r="BH222" s="2"/>
      <c r="BI222" s="2"/>
      <c r="BJ222" s="2"/>
      <c r="BK222" s="2"/>
      <c r="BL222" s="2"/>
      <c r="BM222" s="2"/>
      <c r="BN222" s="2"/>
      <c r="BO222" s="2"/>
      <c r="BP222" s="2"/>
      <c r="BQ222" s="2"/>
    </row>
    <row r="223" spans="1:69" ht="12.75" customHeight="1" x14ac:dyDescent="0.25">
      <c r="A223" s="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09"/>
      <c r="AH223" s="2"/>
      <c r="AI223" s="209"/>
      <c r="AJ223" s="2"/>
      <c r="AK223" s="2"/>
      <c r="AL223" s="2"/>
      <c r="AM223" s="2"/>
      <c r="AN223" s="2"/>
      <c r="AO223" s="2"/>
      <c r="AP223" s="2"/>
      <c r="AQ223" s="209"/>
      <c r="AR223" s="2"/>
      <c r="AS223" s="2"/>
      <c r="AT223" s="209"/>
      <c r="AU223" s="2"/>
      <c r="AV223" s="2"/>
      <c r="AW223" s="2"/>
      <c r="AX223" s="2"/>
      <c r="AY223" s="2"/>
      <c r="AZ223" s="2"/>
      <c r="BA223" s="2"/>
      <c r="BB223" s="2"/>
      <c r="BC223" s="2"/>
      <c r="BD223" s="2"/>
      <c r="BE223" s="2"/>
      <c r="BF223" s="2"/>
      <c r="BG223" s="2"/>
      <c r="BH223" s="2"/>
      <c r="BI223" s="2"/>
      <c r="BJ223" s="2"/>
      <c r="BK223" s="2"/>
      <c r="BL223" s="2"/>
      <c r="BM223" s="2"/>
      <c r="BN223" s="2"/>
      <c r="BO223" s="2"/>
      <c r="BP223" s="2"/>
      <c r="BQ223" s="2"/>
    </row>
    <row r="224" spans="1:69" ht="12.75" customHeight="1" x14ac:dyDescent="0.25">
      <c r="A224" s="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09"/>
      <c r="AH224" s="2"/>
      <c r="AI224" s="209"/>
      <c r="AJ224" s="2"/>
      <c r="AK224" s="2"/>
      <c r="AL224" s="2"/>
      <c r="AM224" s="2"/>
      <c r="AN224" s="2"/>
      <c r="AO224" s="2"/>
      <c r="AP224" s="2"/>
      <c r="AQ224" s="209"/>
      <c r="AR224" s="2"/>
      <c r="AS224" s="2"/>
      <c r="AT224" s="209"/>
      <c r="AU224" s="2"/>
      <c r="AV224" s="2"/>
      <c r="AW224" s="2"/>
      <c r="AX224" s="2"/>
      <c r="AY224" s="2"/>
      <c r="AZ224" s="2"/>
      <c r="BA224" s="2"/>
      <c r="BB224" s="2"/>
      <c r="BC224" s="2"/>
      <c r="BD224" s="2"/>
      <c r="BE224" s="2"/>
      <c r="BF224" s="2"/>
      <c r="BG224" s="2"/>
      <c r="BH224" s="2"/>
      <c r="BI224" s="2"/>
      <c r="BJ224" s="2"/>
      <c r="BK224" s="2"/>
      <c r="BL224" s="2"/>
      <c r="BM224" s="2"/>
      <c r="BN224" s="2"/>
      <c r="BO224" s="2"/>
      <c r="BP224" s="2"/>
      <c r="BQ224" s="2"/>
    </row>
    <row r="225" spans="1:69" ht="12.75" customHeight="1" x14ac:dyDescent="0.25">
      <c r="A225" s="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09"/>
      <c r="AH225" s="2"/>
      <c r="AI225" s="209"/>
      <c r="AJ225" s="2"/>
      <c r="AK225" s="2"/>
      <c r="AL225" s="2"/>
      <c r="AM225" s="2"/>
      <c r="AN225" s="2"/>
      <c r="AO225" s="2"/>
      <c r="AP225" s="2"/>
      <c r="AQ225" s="209"/>
      <c r="AR225" s="2"/>
      <c r="AS225" s="2"/>
      <c r="AT225" s="209"/>
      <c r="AU225" s="2"/>
      <c r="AV225" s="2"/>
      <c r="AW225" s="2"/>
      <c r="AX225" s="2"/>
      <c r="AY225" s="2"/>
      <c r="AZ225" s="2"/>
      <c r="BA225" s="2"/>
      <c r="BB225" s="2"/>
      <c r="BC225" s="2"/>
      <c r="BD225" s="2"/>
      <c r="BE225" s="2"/>
      <c r="BF225" s="2"/>
      <c r="BG225" s="2"/>
      <c r="BH225" s="2"/>
      <c r="BI225" s="2"/>
      <c r="BJ225" s="2"/>
      <c r="BK225" s="2"/>
      <c r="BL225" s="2"/>
      <c r="BM225" s="2"/>
      <c r="BN225" s="2"/>
      <c r="BO225" s="2"/>
      <c r="BP225" s="2"/>
      <c r="BQ225" s="2"/>
    </row>
    <row r="226" spans="1:69" ht="12.75" customHeight="1" x14ac:dyDescent="0.25">
      <c r="A226" s="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09"/>
      <c r="AH226" s="2"/>
      <c r="AI226" s="209"/>
      <c r="AJ226" s="2"/>
      <c r="AK226" s="2"/>
      <c r="AL226" s="2"/>
      <c r="AM226" s="2"/>
      <c r="AN226" s="2"/>
      <c r="AO226" s="2"/>
      <c r="AP226" s="2"/>
      <c r="AQ226" s="209"/>
      <c r="AR226" s="2"/>
      <c r="AS226" s="2"/>
      <c r="AT226" s="209"/>
      <c r="AU226" s="2"/>
      <c r="AV226" s="2"/>
      <c r="AW226" s="2"/>
      <c r="AX226" s="2"/>
      <c r="AY226" s="2"/>
      <c r="AZ226" s="2"/>
      <c r="BA226" s="2"/>
      <c r="BB226" s="2"/>
      <c r="BC226" s="2"/>
      <c r="BD226" s="2"/>
      <c r="BE226" s="2"/>
      <c r="BF226" s="2"/>
      <c r="BG226" s="2"/>
      <c r="BH226" s="2"/>
      <c r="BI226" s="2"/>
      <c r="BJ226" s="2"/>
      <c r="BK226" s="2"/>
      <c r="BL226" s="2"/>
      <c r="BM226" s="2"/>
      <c r="BN226" s="2"/>
      <c r="BO226" s="2"/>
      <c r="BP226" s="2"/>
      <c r="BQ226" s="2"/>
    </row>
    <row r="227" spans="1:69" ht="12.75" customHeight="1" x14ac:dyDescent="0.25">
      <c r="A227" s="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09"/>
      <c r="AH227" s="2"/>
      <c r="AI227" s="209"/>
      <c r="AJ227" s="2"/>
      <c r="AK227" s="2"/>
      <c r="AL227" s="2"/>
      <c r="AM227" s="2"/>
      <c r="AN227" s="2"/>
      <c r="AO227" s="2"/>
      <c r="AP227" s="2"/>
      <c r="AQ227" s="209"/>
      <c r="AR227" s="2"/>
      <c r="AS227" s="2"/>
      <c r="AT227" s="209"/>
      <c r="AU227" s="2"/>
      <c r="AV227" s="2"/>
      <c r="AW227" s="2"/>
      <c r="AX227" s="2"/>
      <c r="AY227" s="2"/>
      <c r="AZ227" s="2"/>
      <c r="BA227" s="2"/>
      <c r="BB227" s="2"/>
      <c r="BC227" s="2"/>
      <c r="BD227" s="2"/>
      <c r="BE227" s="2"/>
      <c r="BF227" s="2"/>
      <c r="BG227" s="2"/>
      <c r="BH227" s="2"/>
      <c r="BI227" s="2"/>
      <c r="BJ227" s="2"/>
      <c r="BK227" s="2"/>
      <c r="BL227" s="2"/>
      <c r="BM227" s="2"/>
      <c r="BN227" s="2"/>
      <c r="BO227" s="2"/>
      <c r="BP227" s="2"/>
      <c r="BQ227" s="2"/>
    </row>
    <row r="228" spans="1:69" ht="12.75" customHeight="1" x14ac:dyDescent="0.25">
      <c r="A228" s="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09"/>
      <c r="AH228" s="2"/>
      <c r="AI228" s="209"/>
      <c r="AJ228" s="2"/>
      <c r="AK228" s="2"/>
      <c r="AL228" s="2"/>
      <c r="AM228" s="2"/>
      <c r="AN228" s="2"/>
      <c r="AO228" s="2"/>
      <c r="AP228" s="2"/>
      <c r="AQ228" s="209"/>
      <c r="AR228" s="2"/>
      <c r="AS228" s="2"/>
      <c r="AT228" s="209"/>
      <c r="AU228" s="2"/>
      <c r="AV228" s="2"/>
      <c r="AW228" s="2"/>
      <c r="AX228" s="2"/>
      <c r="AY228" s="2"/>
      <c r="AZ228" s="2"/>
      <c r="BA228" s="2"/>
      <c r="BB228" s="2"/>
      <c r="BC228" s="2"/>
      <c r="BD228" s="2"/>
      <c r="BE228" s="2"/>
      <c r="BF228" s="2"/>
      <c r="BG228" s="2"/>
      <c r="BH228" s="2"/>
      <c r="BI228" s="2"/>
      <c r="BJ228" s="2"/>
      <c r="BK228" s="2"/>
      <c r="BL228" s="2"/>
      <c r="BM228" s="2"/>
      <c r="BN228" s="2"/>
      <c r="BO228" s="2"/>
      <c r="BP228" s="2"/>
      <c r="BQ228" s="2"/>
    </row>
    <row r="229" spans="1:69" ht="12.75" customHeight="1" x14ac:dyDescent="0.25">
      <c r="A229" s="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09"/>
      <c r="AH229" s="2"/>
      <c r="AI229" s="209"/>
      <c r="AJ229" s="2"/>
      <c r="AK229" s="2"/>
      <c r="AL229" s="2"/>
      <c r="AM229" s="2"/>
      <c r="AN229" s="2"/>
      <c r="AO229" s="2"/>
      <c r="AP229" s="2"/>
      <c r="AQ229" s="209"/>
      <c r="AR229" s="2"/>
      <c r="AS229" s="2"/>
      <c r="AT229" s="209"/>
      <c r="AU229" s="2"/>
      <c r="AV229" s="2"/>
      <c r="AW229" s="2"/>
      <c r="AX229" s="2"/>
      <c r="AY229" s="2"/>
      <c r="AZ229" s="2"/>
      <c r="BA229" s="2"/>
      <c r="BB229" s="2"/>
      <c r="BC229" s="2"/>
      <c r="BD229" s="2"/>
      <c r="BE229" s="2"/>
      <c r="BF229" s="2"/>
      <c r="BG229" s="2"/>
      <c r="BH229" s="2"/>
      <c r="BI229" s="2"/>
      <c r="BJ229" s="2"/>
      <c r="BK229" s="2"/>
      <c r="BL229" s="2"/>
      <c r="BM229" s="2"/>
      <c r="BN229" s="2"/>
      <c r="BO229" s="2"/>
      <c r="BP229" s="2"/>
      <c r="BQ229" s="2"/>
    </row>
    <row r="230" spans="1:69" ht="12.75" customHeight="1" x14ac:dyDescent="0.25">
      <c r="A230" s="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09"/>
      <c r="AH230" s="2"/>
      <c r="AI230" s="209"/>
      <c r="AJ230" s="2"/>
      <c r="AK230" s="2"/>
      <c r="AL230" s="2"/>
      <c r="AM230" s="2"/>
      <c r="AN230" s="2"/>
      <c r="AO230" s="2"/>
      <c r="AP230" s="2"/>
      <c r="AQ230" s="209"/>
      <c r="AR230" s="2"/>
      <c r="AS230" s="2"/>
      <c r="AT230" s="209"/>
      <c r="AU230" s="2"/>
      <c r="AV230" s="2"/>
      <c r="AW230" s="2"/>
      <c r="AX230" s="2"/>
      <c r="AY230" s="2"/>
      <c r="AZ230" s="2"/>
      <c r="BA230" s="2"/>
      <c r="BB230" s="2"/>
      <c r="BC230" s="2"/>
      <c r="BD230" s="2"/>
      <c r="BE230" s="2"/>
      <c r="BF230" s="2"/>
      <c r="BG230" s="2"/>
      <c r="BH230" s="2"/>
      <c r="BI230" s="2"/>
      <c r="BJ230" s="2"/>
      <c r="BK230" s="2"/>
      <c r="BL230" s="2"/>
      <c r="BM230" s="2"/>
      <c r="BN230" s="2"/>
      <c r="BO230" s="2"/>
      <c r="BP230" s="2"/>
      <c r="BQ230" s="2"/>
    </row>
    <row r="231" spans="1:69" ht="12.75" customHeight="1" x14ac:dyDescent="0.25">
      <c r="A231" s="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09"/>
      <c r="AH231" s="2"/>
      <c r="AI231" s="209"/>
      <c r="AJ231" s="2"/>
      <c r="AK231" s="2"/>
      <c r="AL231" s="2"/>
      <c r="AM231" s="2"/>
      <c r="AN231" s="2"/>
      <c r="AO231" s="2"/>
      <c r="AP231" s="2"/>
      <c r="AQ231" s="209"/>
      <c r="AR231" s="2"/>
      <c r="AS231" s="2"/>
      <c r="AT231" s="209"/>
      <c r="AU231" s="2"/>
      <c r="AV231" s="2"/>
      <c r="AW231" s="2"/>
      <c r="AX231" s="2"/>
      <c r="AY231" s="2"/>
      <c r="AZ231" s="2"/>
      <c r="BA231" s="2"/>
      <c r="BB231" s="2"/>
      <c r="BC231" s="2"/>
      <c r="BD231" s="2"/>
      <c r="BE231" s="2"/>
      <c r="BF231" s="2"/>
      <c r="BG231" s="2"/>
      <c r="BH231" s="2"/>
      <c r="BI231" s="2"/>
      <c r="BJ231" s="2"/>
      <c r="BK231" s="2"/>
      <c r="BL231" s="2"/>
      <c r="BM231" s="2"/>
      <c r="BN231" s="2"/>
      <c r="BO231" s="2"/>
      <c r="BP231" s="2"/>
      <c r="BQ231" s="2"/>
    </row>
    <row r="232" spans="1:69" ht="12.75" customHeight="1" x14ac:dyDescent="0.25">
      <c r="A232" s="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09"/>
      <c r="AH232" s="2"/>
      <c r="AI232" s="209"/>
      <c r="AJ232" s="2"/>
      <c r="AK232" s="2"/>
      <c r="AL232" s="2"/>
      <c r="AM232" s="2"/>
      <c r="AN232" s="2"/>
      <c r="AO232" s="2"/>
      <c r="AP232" s="2"/>
      <c r="AQ232" s="209"/>
      <c r="AR232" s="2"/>
      <c r="AS232" s="2"/>
      <c r="AT232" s="209"/>
      <c r="AU232" s="2"/>
      <c r="AV232" s="2"/>
      <c r="AW232" s="2"/>
      <c r="AX232" s="2"/>
      <c r="AY232" s="2"/>
      <c r="AZ232" s="2"/>
      <c r="BA232" s="2"/>
      <c r="BB232" s="2"/>
      <c r="BC232" s="2"/>
      <c r="BD232" s="2"/>
      <c r="BE232" s="2"/>
      <c r="BF232" s="2"/>
      <c r="BG232" s="2"/>
      <c r="BH232" s="2"/>
      <c r="BI232" s="2"/>
      <c r="BJ232" s="2"/>
      <c r="BK232" s="2"/>
      <c r="BL232" s="2"/>
      <c r="BM232" s="2"/>
      <c r="BN232" s="2"/>
      <c r="BO232" s="2"/>
      <c r="BP232" s="2"/>
      <c r="BQ232" s="2"/>
    </row>
    <row r="233" spans="1:69" ht="12.75" customHeight="1" x14ac:dyDescent="0.25">
      <c r="A233" s="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09"/>
      <c r="AH233" s="2"/>
      <c r="AI233" s="209"/>
      <c r="AJ233" s="2"/>
      <c r="AK233" s="2"/>
      <c r="AL233" s="2"/>
      <c r="AM233" s="2"/>
      <c r="AN233" s="2"/>
      <c r="AO233" s="2"/>
      <c r="AP233" s="2"/>
      <c r="AQ233" s="209"/>
      <c r="AR233" s="2"/>
      <c r="AS233" s="2"/>
      <c r="AT233" s="209"/>
      <c r="AU233" s="2"/>
      <c r="AV233" s="2"/>
      <c r="AW233" s="2"/>
      <c r="AX233" s="2"/>
      <c r="AY233" s="2"/>
      <c r="AZ233" s="2"/>
      <c r="BA233" s="2"/>
      <c r="BB233" s="2"/>
      <c r="BC233" s="2"/>
      <c r="BD233" s="2"/>
      <c r="BE233" s="2"/>
      <c r="BF233" s="2"/>
      <c r="BG233" s="2"/>
      <c r="BH233" s="2"/>
      <c r="BI233" s="2"/>
      <c r="BJ233" s="2"/>
      <c r="BK233" s="2"/>
      <c r="BL233" s="2"/>
      <c r="BM233" s="2"/>
      <c r="BN233" s="2"/>
      <c r="BO233" s="2"/>
      <c r="BP233" s="2"/>
      <c r="BQ233" s="2"/>
    </row>
    <row r="234" spans="1:69" ht="12.75" customHeight="1" x14ac:dyDescent="0.25">
      <c r="A234" s="7"/>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09"/>
      <c r="AH234" s="2"/>
      <c r="AI234" s="209"/>
      <c r="AJ234" s="2"/>
      <c r="AK234" s="2"/>
      <c r="AL234" s="2"/>
      <c r="AM234" s="2"/>
      <c r="AN234" s="2"/>
      <c r="AO234" s="2"/>
      <c r="AP234" s="2"/>
      <c r="AQ234" s="209"/>
      <c r="AR234" s="2"/>
      <c r="AS234" s="2"/>
      <c r="AT234" s="209"/>
      <c r="AU234" s="2"/>
      <c r="AV234" s="2"/>
      <c r="AW234" s="2"/>
      <c r="AX234" s="2"/>
      <c r="AY234" s="2"/>
      <c r="AZ234" s="2"/>
      <c r="BA234" s="2"/>
      <c r="BB234" s="2"/>
      <c r="BC234" s="2"/>
      <c r="BD234" s="2"/>
      <c r="BE234" s="2"/>
      <c r="BF234" s="2"/>
      <c r="BG234" s="2"/>
      <c r="BH234" s="2"/>
      <c r="BI234" s="2"/>
      <c r="BJ234" s="2"/>
      <c r="BK234" s="2"/>
      <c r="BL234" s="2"/>
      <c r="BM234" s="2"/>
      <c r="BN234" s="2"/>
      <c r="BO234" s="2"/>
      <c r="BP234" s="2"/>
      <c r="BQ234" s="2"/>
    </row>
    <row r="235" spans="1:69" ht="12.75" customHeight="1" x14ac:dyDescent="0.25">
      <c r="A235" s="7"/>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09"/>
      <c r="AH235" s="2"/>
      <c r="AI235" s="209"/>
      <c r="AJ235" s="2"/>
      <c r="AK235" s="2"/>
      <c r="AL235" s="2"/>
      <c r="AM235" s="2"/>
      <c r="AN235" s="2"/>
      <c r="AO235" s="2"/>
      <c r="AP235" s="2"/>
      <c r="AQ235" s="209"/>
      <c r="AR235" s="2"/>
      <c r="AS235" s="2"/>
      <c r="AT235" s="209"/>
      <c r="AU235" s="2"/>
      <c r="AV235" s="2"/>
      <c r="AW235" s="2"/>
      <c r="AX235" s="2"/>
      <c r="AY235" s="2"/>
      <c r="AZ235" s="2"/>
      <c r="BA235" s="2"/>
      <c r="BB235" s="2"/>
      <c r="BC235" s="2"/>
      <c r="BD235" s="2"/>
      <c r="BE235" s="2"/>
      <c r="BF235" s="2"/>
      <c r="BG235" s="2"/>
      <c r="BH235" s="2"/>
      <c r="BI235" s="2"/>
      <c r="BJ235" s="2"/>
      <c r="BK235" s="2"/>
      <c r="BL235" s="2"/>
      <c r="BM235" s="2"/>
      <c r="BN235" s="2"/>
      <c r="BO235" s="2"/>
      <c r="BP235" s="2"/>
      <c r="BQ235" s="2"/>
    </row>
    <row r="236" spans="1:69" ht="12.75" customHeight="1" x14ac:dyDescent="0.25">
      <c r="A236" s="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09"/>
      <c r="AH236" s="2"/>
      <c r="AI236" s="209"/>
      <c r="AJ236" s="2"/>
      <c r="AK236" s="2"/>
      <c r="AL236" s="2"/>
      <c r="AM236" s="2"/>
      <c r="AN236" s="2"/>
      <c r="AO236" s="2"/>
      <c r="AP236" s="2"/>
      <c r="AQ236" s="209"/>
      <c r="AR236" s="2"/>
      <c r="AS236" s="2"/>
      <c r="AT236" s="209"/>
      <c r="AU236" s="2"/>
      <c r="AV236" s="2"/>
      <c r="AW236" s="2"/>
      <c r="AX236" s="2"/>
      <c r="AY236" s="2"/>
      <c r="AZ236" s="2"/>
      <c r="BA236" s="2"/>
      <c r="BB236" s="2"/>
      <c r="BC236" s="2"/>
      <c r="BD236" s="2"/>
      <c r="BE236" s="2"/>
      <c r="BF236" s="2"/>
      <c r="BG236" s="2"/>
      <c r="BH236" s="2"/>
      <c r="BI236" s="2"/>
      <c r="BJ236" s="2"/>
      <c r="BK236" s="2"/>
      <c r="BL236" s="2"/>
      <c r="BM236" s="2"/>
      <c r="BN236" s="2"/>
      <c r="BO236" s="2"/>
      <c r="BP236" s="2"/>
      <c r="BQ236" s="2"/>
    </row>
    <row r="237" spans="1:69" ht="12.75" customHeight="1" x14ac:dyDescent="0.25">
      <c r="A237" s="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09"/>
      <c r="AH237" s="2"/>
      <c r="AI237" s="209"/>
      <c r="AJ237" s="2"/>
      <c r="AK237" s="2"/>
      <c r="AL237" s="2"/>
      <c r="AM237" s="2"/>
      <c r="AN237" s="2"/>
      <c r="AO237" s="2"/>
      <c r="AP237" s="2"/>
      <c r="AQ237" s="209"/>
      <c r="AR237" s="2"/>
      <c r="AS237" s="2"/>
      <c r="AT237" s="209"/>
      <c r="AU237" s="2"/>
      <c r="AV237" s="2"/>
      <c r="AW237" s="2"/>
      <c r="AX237" s="2"/>
      <c r="AY237" s="2"/>
      <c r="AZ237" s="2"/>
      <c r="BA237" s="2"/>
      <c r="BB237" s="2"/>
      <c r="BC237" s="2"/>
      <c r="BD237" s="2"/>
      <c r="BE237" s="2"/>
      <c r="BF237" s="2"/>
      <c r="BG237" s="2"/>
      <c r="BH237" s="2"/>
      <c r="BI237" s="2"/>
      <c r="BJ237" s="2"/>
      <c r="BK237" s="2"/>
      <c r="BL237" s="2"/>
      <c r="BM237" s="2"/>
      <c r="BN237" s="2"/>
      <c r="BO237" s="2"/>
      <c r="BP237" s="2"/>
      <c r="BQ237" s="2"/>
    </row>
    <row r="238" spans="1:69" ht="12.75" customHeight="1" x14ac:dyDescent="0.25">
      <c r="A238" s="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09"/>
      <c r="AH238" s="2"/>
      <c r="AI238" s="209"/>
      <c r="AJ238" s="2"/>
      <c r="AK238" s="2"/>
      <c r="AL238" s="2"/>
      <c r="AM238" s="2"/>
      <c r="AN238" s="2"/>
      <c r="AO238" s="2"/>
      <c r="AP238" s="2"/>
      <c r="AQ238" s="209"/>
      <c r="AR238" s="2"/>
      <c r="AS238" s="2"/>
      <c r="AT238" s="209"/>
      <c r="AU238" s="2"/>
      <c r="AV238" s="2"/>
      <c r="AW238" s="2"/>
      <c r="AX238" s="2"/>
      <c r="AY238" s="2"/>
      <c r="AZ238" s="2"/>
      <c r="BA238" s="2"/>
      <c r="BB238" s="2"/>
      <c r="BC238" s="2"/>
      <c r="BD238" s="2"/>
      <c r="BE238" s="2"/>
      <c r="BF238" s="2"/>
      <c r="BG238" s="2"/>
      <c r="BH238" s="2"/>
      <c r="BI238" s="2"/>
      <c r="BJ238" s="2"/>
      <c r="BK238" s="2"/>
      <c r="BL238" s="2"/>
      <c r="BM238" s="2"/>
      <c r="BN238" s="2"/>
      <c r="BO238" s="2"/>
      <c r="BP238" s="2"/>
      <c r="BQ238" s="2"/>
    </row>
    <row r="239" spans="1:69" ht="12.75" customHeight="1" x14ac:dyDescent="0.25">
      <c r="A239" s="7"/>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09"/>
      <c r="AH239" s="2"/>
      <c r="AI239" s="209"/>
      <c r="AJ239" s="2"/>
      <c r="AK239" s="2"/>
      <c r="AL239" s="2"/>
      <c r="AM239" s="2"/>
      <c r="AN239" s="2"/>
      <c r="AO239" s="2"/>
      <c r="AP239" s="2"/>
      <c r="AQ239" s="209"/>
      <c r="AR239" s="2"/>
      <c r="AS239" s="2"/>
      <c r="AT239" s="209"/>
      <c r="AU239" s="2"/>
      <c r="AV239" s="2"/>
      <c r="AW239" s="2"/>
      <c r="AX239" s="2"/>
      <c r="AY239" s="2"/>
      <c r="AZ239" s="2"/>
      <c r="BA239" s="2"/>
      <c r="BB239" s="2"/>
      <c r="BC239" s="2"/>
      <c r="BD239" s="2"/>
      <c r="BE239" s="2"/>
      <c r="BF239" s="2"/>
      <c r="BG239" s="2"/>
      <c r="BH239" s="2"/>
      <c r="BI239" s="2"/>
      <c r="BJ239" s="2"/>
      <c r="BK239" s="2"/>
      <c r="BL239" s="2"/>
      <c r="BM239" s="2"/>
      <c r="BN239" s="2"/>
      <c r="BO239" s="2"/>
      <c r="BP239" s="2"/>
      <c r="BQ239" s="2"/>
    </row>
    <row r="240" spans="1:69" ht="12.75" customHeight="1" x14ac:dyDescent="0.25">
      <c r="A240" s="7"/>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09"/>
      <c r="AH240" s="2"/>
      <c r="AI240" s="209"/>
      <c r="AJ240" s="2"/>
      <c r="AK240" s="2"/>
      <c r="AL240" s="2"/>
      <c r="AM240" s="2"/>
      <c r="AN240" s="2"/>
      <c r="AO240" s="2"/>
      <c r="AP240" s="2"/>
      <c r="AQ240" s="209"/>
      <c r="AR240" s="2"/>
      <c r="AS240" s="2"/>
      <c r="AT240" s="209"/>
      <c r="AU240" s="2"/>
      <c r="AV240" s="2"/>
      <c r="AW240" s="2"/>
      <c r="AX240" s="2"/>
      <c r="AY240" s="2"/>
      <c r="AZ240" s="2"/>
      <c r="BA240" s="2"/>
      <c r="BB240" s="2"/>
      <c r="BC240" s="2"/>
      <c r="BD240" s="2"/>
      <c r="BE240" s="2"/>
      <c r="BF240" s="2"/>
      <c r="BG240" s="2"/>
      <c r="BH240" s="2"/>
      <c r="BI240" s="2"/>
      <c r="BJ240" s="2"/>
      <c r="BK240" s="2"/>
      <c r="BL240" s="2"/>
      <c r="BM240" s="2"/>
      <c r="BN240" s="2"/>
      <c r="BO240" s="2"/>
      <c r="BP240" s="2"/>
      <c r="BQ240" s="2"/>
    </row>
    <row r="241" spans="1:69" ht="12.75" customHeight="1" x14ac:dyDescent="0.25">
      <c r="A241" s="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09"/>
      <c r="AH241" s="2"/>
      <c r="AI241" s="209"/>
      <c r="AJ241" s="2"/>
      <c r="AK241" s="2"/>
      <c r="AL241" s="2"/>
      <c r="AM241" s="2"/>
      <c r="AN241" s="2"/>
      <c r="AO241" s="2"/>
      <c r="AP241" s="2"/>
      <c r="AQ241" s="209"/>
      <c r="AR241" s="2"/>
      <c r="AS241" s="2"/>
      <c r="AT241" s="209"/>
      <c r="AU241" s="2"/>
      <c r="AV241" s="2"/>
      <c r="AW241" s="2"/>
      <c r="AX241" s="2"/>
      <c r="AY241" s="2"/>
      <c r="AZ241" s="2"/>
      <c r="BA241" s="2"/>
      <c r="BB241" s="2"/>
      <c r="BC241" s="2"/>
      <c r="BD241" s="2"/>
      <c r="BE241" s="2"/>
      <c r="BF241" s="2"/>
      <c r="BG241" s="2"/>
      <c r="BH241" s="2"/>
      <c r="BI241" s="2"/>
      <c r="BJ241" s="2"/>
      <c r="BK241" s="2"/>
      <c r="BL241" s="2"/>
      <c r="BM241" s="2"/>
      <c r="BN241" s="2"/>
      <c r="BO241" s="2"/>
      <c r="BP241" s="2"/>
      <c r="BQ241" s="2"/>
    </row>
    <row r="242" spans="1:69" ht="12.75" customHeight="1" x14ac:dyDescent="0.25">
      <c r="A242" s="7"/>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09"/>
      <c r="AH242" s="2"/>
      <c r="AI242" s="209"/>
      <c r="AJ242" s="2"/>
      <c r="AK242" s="2"/>
      <c r="AL242" s="2"/>
      <c r="AM242" s="2"/>
      <c r="AN242" s="2"/>
      <c r="AO242" s="2"/>
      <c r="AP242" s="2"/>
      <c r="AQ242" s="209"/>
      <c r="AR242" s="2"/>
      <c r="AS242" s="2"/>
      <c r="AT242" s="209"/>
      <c r="AU242" s="2"/>
      <c r="AV242" s="2"/>
      <c r="AW242" s="2"/>
      <c r="AX242" s="2"/>
      <c r="AY242" s="2"/>
      <c r="AZ242" s="2"/>
      <c r="BA242" s="2"/>
      <c r="BB242" s="2"/>
      <c r="BC242" s="2"/>
      <c r="BD242" s="2"/>
      <c r="BE242" s="2"/>
      <c r="BF242" s="2"/>
      <c r="BG242" s="2"/>
      <c r="BH242" s="2"/>
      <c r="BI242" s="2"/>
      <c r="BJ242" s="2"/>
      <c r="BK242" s="2"/>
      <c r="BL242" s="2"/>
      <c r="BM242" s="2"/>
      <c r="BN242" s="2"/>
      <c r="BO242" s="2"/>
      <c r="BP242" s="2"/>
      <c r="BQ242" s="2"/>
    </row>
    <row r="243" spans="1:69" ht="12.75" customHeight="1" x14ac:dyDescent="0.25">
      <c r="A243" s="7"/>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09"/>
      <c r="AH243" s="2"/>
      <c r="AI243" s="209"/>
      <c r="AJ243" s="2"/>
      <c r="AK243" s="2"/>
      <c r="AL243" s="2"/>
      <c r="AM243" s="2"/>
      <c r="AN243" s="2"/>
      <c r="AO243" s="2"/>
      <c r="AP243" s="2"/>
      <c r="AQ243" s="209"/>
      <c r="AR243" s="2"/>
      <c r="AS243" s="2"/>
      <c r="AT243" s="209"/>
      <c r="AU243" s="2"/>
      <c r="AV243" s="2"/>
      <c r="AW243" s="2"/>
      <c r="AX243" s="2"/>
      <c r="AY243" s="2"/>
      <c r="AZ243" s="2"/>
      <c r="BA243" s="2"/>
      <c r="BB243" s="2"/>
      <c r="BC243" s="2"/>
      <c r="BD243" s="2"/>
      <c r="BE243" s="2"/>
      <c r="BF243" s="2"/>
      <c r="BG243" s="2"/>
      <c r="BH243" s="2"/>
      <c r="BI243" s="2"/>
      <c r="BJ243" s="2"/>
      <c r="BK243" s="2"/>
      <c r="BL243" s="2"/>
      <c r="BM243" s="2"/>
      <c r="BN243" s="2"/>
      <c r="BO243" s="2"/>
      <c r="BP243" s="2"/>
      <c r="BQ243" s="2"/>
    </row>
    <row r="244" spans="1:69" ht="12.75" customHeight="1" x14ac:dyDescent="0.25">
      <c r="A244" s="7"/>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09"/>
      <c r="AH244" s="2"/>
      <c r="AI244" s="209"/>
      <c r="AJ244" s="2"/>
      <c r="AK244" s="2"/>
      <c r="AL244" s="2"/>
      <c r="AM244" s="2"/>
      <c r="AN244" s="2"/>
      <c r="AO244" s="2"/>
      <c r="AP244" s="2"/>
      <c r="AQ244" s="209"/>
      <c r="AR244" s="2"/>
      <c r="AS244" s="2"/>
      <c r="AT244" s="209"/>
      <c r="AU244" s="2"/>
      <c r="AV244" s="2"/>
      <c r="AW244" s="2"/>
      <c r="AX244" s="2"/>
      <c r="AY244" s="2"/>
      <c r="AZ244" s="2"/>
      <c r="BA244" s="2"/>
      <c r="BB244" s="2"/>
      <c r="BC244" s="2"/>
      <c r="BD244" s="2"/>
      <c r="BE244" s="2"/>
      <c r="BF244" s="2"/>
      <c r="BG244" s="2"/>
      <c r="BH244" s="2"/>
      <c r="BI244" s="2"/>
      <c r="BJ244" s="2"/>
      <c r="BK244" s="2"/>
      <c r="BL244" s="2"/>
      <c r="BM244" s="2"/>
      <c r="BN244" s="2"/>
      <c r="BO244" s="2"/>
      <c r="BP244" s="2"/>
      <c r="BQ244" s="2"/>
    </row>
    <row r="245" spans="1:69" ht="12.75" customHeight="1" x14ac:dyDescent="0.25">
      <c r="A245" s="7"/>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09"/>
      <c r="AH245" s="2"/>
      <c r="AI245" s="209"/>
      <c r="AJ245" s="2"/>
      <c r="AK245" s="2"/>
      <c r="AL245" s="2"/>
      <c r="AM245" s="2"/>
      <c r="AN245" s="2"/>
      <c r="AO245" s="2"/>
      <c r="AP245" s="2"/>
      <c r="AQ245" s="209"/>
      <c r="AR245" s="2"/>
      <c r="AS245" s="2"/>
      <c r="AT245" s="209"/>
      <c r="AU245" s="2"/>
      <c r="AV245" s="2"/>
      <c r="AW245" s="2"/>
      <c r="AX245" s="2"/>
      <c r="AY245" s="2"/>
      <c r="AZ245" s="2"/>
      <c r="BA245" s="2"/>
      <c r="BB245" s="2"/>
      <c r="BC245" s="2"/>
      <c r="BD245" s="2"/>
      <c r="BE245" s="2"/>
      <c r="BF245" s="2"/>
      <c r="BG245" s="2"/>
      <c r="BH245" s="2"/>
      <c r="BI245" s="2"/>
      <c r="BJ245" s="2"/>
      <c r="BK245" s="2"/>
      <c r="BL245" s="2"/>
      <c r="BM245" s="2"/>
      <c r="BN245" s="2"/>
      <c r="BO245" s="2"/>
      <c r="BP245" s="2"/>
      <c r="BQ245" s="2"/>
    </row>
    <row r="246" spans="1:69" ht="12.75" customHeight="1" x14ac:dyDescent="0.25">
      <c r="A246" s="7"/>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09"/>
      <c r="AH246" s="2"/>
      <c r="AI246" s="209"/>
      <c r="AJ246" s="2"/>
      <c r="AK246" s="2"/>
      <c r="AL246" s="2"/>
      <c r="AM246" s="2"/>
      <c r="AN246" s="2"/>
      <c r="AO246" s="2"/>
      <c r="AP246" s="2"/>
      <c r="AQ246" s="209"/>
      <c r="AR246" s="2"/>
      <c r="AS246" s="2"/>
      <c r="AT246" s="209"/>
      <c r="AU246" s="2"/>
      <c r="AV246" s="2"/>
      <c r="AW246" s="2"/>
      <c r="AX246" s="2"/>
      <c r="AY246" s="2"/>
      <c r="AZ246" s="2"/>
      <c r="BA246" s="2"/>
      <c r="BB246" s="2"/>
      <c r="BC246" s="2"/>
      <c r="BD246" s="2"/>
      <c r="BE246" s="2"/>
      <c r="BF246" s="2"/>
      <c r="BG246" s="2"/>
      <c r="BH246" s="2"/>
      <c r="BI246" s="2"/>
      <c r="BJ246" s="2"/>
      <c r="BK246" s="2"/>
      <c r="BL246" s="2"/>
      <c r="BM246" s="2"/>
      <c r="BN246" s="2"/>
      <c r="BO246" s="2"/>
      <c r="BP246" s="2"/>
      <c r="BQ246" s="2"/>
    </row>
    <row r="247" spans="1:69" ht="12.75" customHeight="1" x14ac:dyDescent="0.25">
      <c r="A247" s="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09"/>
      <c r="AH247" s="2"/>
      <c r="AI247" s="209"/>
      <c r="AJ247" s="2"/>
      <c r="AK247" s="2"/>
      <c r="AL247" s="2"/>
      <c r="AM247" s="2"/>
      <c r="AN247" s="2"/>
      <c r="AO247" s="2"/>
      <c r="AP247" s="2"/>
      <c r="AQ247" s="209"/>
      <c r="AR247" s="2"/>
      <c r="AS247" s="2"/>
      <c r="AT247" s="209"/>
      <c r="AU247" s="2"/>
      <c r="AV247" s="2"/>
      <c r="AW247" s="2"/>
      <c r="AX247" s="2"/>
      <c r="AY247" s="2"/>
      <c r="AZ247" s="2"/>
      <c r="BA247" s="2"/>
      <c r="BB247" s="2"/>
      <c r="BC247" s="2"/>
      <c r="BD247" s="2"/>
      <c r="BE247" s="2"/>
      <c r="BF247" s="2"/>
      <c r="BG247" s="2"/>
      <c r="BH247" s="2"/>
      <c r="BI247" s="2"/>
      <c r="BJ247" s="2"/>
      <c r="BK247" s="2"/>
      <c r="BL247" s="2"/>
      <c r="BM247" s="2"/>
      <c r="BN247" s="2"/>
      <c r="BO247" s="2"/>
      <c r="BP247" s="2"/>
      <c r="BQ247" s="2"/>
    </row>
    <row r="248" spans="1:69" ht="12.75" customHeight="1" x14ac:dyDescent="0.25">
      <c r="A248" s="7"/>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09"/>
      <c r="AH248" s="2"/>
      <c r="AI248" s="209"/>
      <c r="AJ248" s="2"/>
      <c r="AK248" s="2"/>
      <c r="AL248" s="2"/>
      <c r="AM248" s="2"/>
      <c r="AN248" s="2"/>
      <c r="AO248" s="2"/>
      <c r="AP248" s="2"/>
      <c r="AQ248" s="209"/>
      <c r="AR248" s="2"/>
      <c r="AS248" s="2"/>
      <c r="AT248" s="209"/>
      <c r="AU248" s="2"/>
      <c r="AV248" s="2"/>
      <c r="AW248" s="2"/>
      <c r="AX248" s="2"/>
      <c r="AY248" s="2"/>
      <c r="AZ248" s="2"/>
      <c r="BA248" s="2"/>
      <c r="BB248" s="2"/>
      <c r="BC248" s="2"/>
      <c r="BD248" s="2"/>
      <c r="BE248" s="2"/>
      <c r="BF248" s="2"/>
      <c r="BG248" s="2"/>
      <c r="BH248" s="2"/>
      <c r="BI248" s="2"/>
      <c r="BJ248" s="2"/>
      <c r="BK248" s="2"/>
      <c r="BL248" s="2"/>
      <c r="BM248" s="2"/>
      <c r="BN248" s="2"/>
      <c r="BO248" s="2"/>
      <c r="BP248" s="2"/>
      <c r="BQ248" s="2"/>
    </row>
    <row r="249" spans="1:69" ht="12.75" customHeight="1" x14ac:dyDescent="0.25">
      <c r="A249" s="7"/>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09"/>
      <c r="AH249" s="2"/>
      <c r="AI249" s="209"/>
      <c r="AJ249" s="2"/>
      <c r="AK249" s="2"/>
      <c r="AL249" s="2"/>
      <c r="AM249" s="2"/>
      <c r="AN249" s="2"/>
      <c r="AO249" s="2"/>
      <c r="AP249" s="2"/>
      <c r="AQ249" s="209"/>
      <c r="AR249" s="2"/>
      <c r="AS249" s="2"/>
      <c r="AT249" s="209"/>
      <c r="AU249" s="2"/>
      <c r="AV249" s="2"/>
      <c r="AW249" s="2"/>
      <c r="AX249" s="2"/>
      <c r="AY249" s="2"/>
      <c r="AZ249" s="2"/>
      <c r="BA249" s="2"/>
      <c r="BB249" s="2"/>
      <c r="BC249" s="2"/>
      <c r="BD249" s="2"/>
      <c r="BE249" s="2"/>
      <c r="BF249" s="2"/>
      <c r="BG249" s="2"/>
      <c r="BH249" s="2"/>
      <c r="BI249" s="2"/>
      <c r="BJ249" s="2"/>
      <c r="BK249" s="2"/>
      <c r="BL249" s="2"/>
      <c r="BM249" s="2"/>
      <c r="BN249" s="2"/>
      <c r="BO249" s="2"/>
      <c r="BP249" s="2"/>
      <c r="BQ249" s="2"/>
    </row>
    <row r="250" spans="1:69" ht="12.75" customHeight="1" x14ac:dyDescent="0.25">
      <c r="A250" s="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09"/>
      <c r="AH250" s="2"/>
      <c r="AI250" s="209"/>
      <c r="AJ250" s="2"/>
      <c r="AK250" s="2"/>
      <c r="AL250" s="2"/>
      <c r="AM250" s="2"/>
      <c r="AN250" s="2"/>
      <c r="AO250" s="2"/>
      <c r="AP250" s="2"/>
      <c r="AQ250" s="209"/>
      <c r="AR250" s="2"/>
      <c r="AS250" s="2"/>
      <c r="AT250" s="209"/>
      <c r="AU250" s="2"/>
      <c r="AV250" s="2"/>
      <c r="AW250" s="2"/>
      <c r="AX250" s="2"/>
      <c r="AY250" s="2"/>
      <c r="AZ250" s="2"/>
      <c r="BA250" s="2"/>
      <c r="BB250" s="2"/>
      <c r="BC250" s="2"/>
      <c r="BD250" s="2"/>
      <c r="BE250" s="2"/>
      <c r="BF250" s="2"/>
      <c r="BG250" s="2"/>
      <c r="BH250" s="2"/>
      <c r="BI250" s="2"/>
      <c r="BJ250" s="2"/>
      <c r="BK250" s="2"/>
      <c r="BL250" s="2"/>
      <c r="BM250" s="2"/>
      <c r="BN250" s="2"/>
      <c r="BO250" s="2"/>
      <c r="BP250" s="2"/>
      <c r="BQ250" s="2"/>
    </row>
    <row r="251" spans="1:69" ht="12.75" customHeight="1" x14ac:dyDescent="0.25">
      <c r="A251" s="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09"/>
      <c r="AH251" s="2"/>
      <c r="AI251" s="209"/>
      <c r="AJ251" s="2"/>
      <c r="AK251" s="2"/>
      <c r="AL251" s="2"/>
      <c r="AM251" s="2"/>
      <c r="AN251" s="2"/>
      <c r="AO251" s="2"/>
      <c r="AP251" s="2"/>
      <c r="AQ251" s="209"/>
      <c r="AR251" s="2"/>
      <c r="AS251" s="2"/>
      <c r="AT251" s="209"/>
      <c r="AU251" s="2"/>
      <c r="AV251" s="2"/>
      <c r="AW251" s="2"/>
      <c r="AX251" s="2"/>
      <c r="AY251" s="2"/>
      <c r="AZ251" s="2"/>
      <c r="BA251" s="2"/>
      <c r="BB251" s="2"/>
      <c r="BC251" s="2"/>
      <c r="BD251" s="2"/>
      <c r="BE251" s="2"/>
      <c r="BF251" s="2"/>
      <c r="BG251" s="2"/>
      <c r="BH251" s="2"/>
      <c r="BI251" s="2"/>
      <c r="BJ251" s="2"/>
      <c r="BK251" s="2"/>
      <c r="BL251" s="2"/>
      <c r="BM251" s="2"/>
      <c r="BN251" s="2"/>
      <c r="BO251" s="2"/>
      <c r="BP251" s="2"/>
      <c r="BQ251" s="2"/>
    </row>
    <row r="252" spans="1:69" ht="12.75" customHeight="1" x14ac:dyDescent="0.25">
      <c r="A252" s="7"/>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09"/>
      <c r="AH252" s="2"/>
      <c r="AI252" s="209"/>
      <c r="AJ252" s="2"/>
      <c r="AK252" s="2"/>
      <c r="AL252" s="2"/>
      <c r="AM252" s="2"/>
      <c r="AN252" s="2"/>
      <c r="AO252" s="2"/>
      <c r="AP252" s="2"/>
      <c r="AQ252" s="209"/>
      <c r="AR252" s="2"/>
      <c r="AS252" s="2"/>
      <c r="AT252" s="209"/>
      <c r="AU252" s="2"/>
      <c r="AV252" s="2"/>
      <c r="AW252" s="2"/>
      <c r="AX252" s="2"/>
      <c r="AY252" s="2"/>
      <c r="AZ252" s="2"/>
      <c r="BA252" s="2"/>
      <c r="BB252" s="2"/>
      <c r="BC252" s="2"/>
      <c r="BD252" s="2"/>
      <c r="BE252" s="2"/>
      <c r="BF252" s="2"/>
      <c r="BG252" s="2"/>
      <c r="BH252" s="2"/>
      <c r="BI252" s="2"/>
      <c r="BJ252" s="2"/>
      <c r="BK252" s="2"/>
      <c r="BL252" s="2"/>
      <c r="BM252" s="2"/>
      <c r="BN252" s="2"/>
      <c r="BO252" s="2"/>
      <c r="BP252" s="2"/>
      <c r="BQ252" s="2"/>
    </row>
    <row r="253" spans="1:69" ht="12.75" customHeight="1" x14ac:dyDescent="0.25">
      <c r="A253" s="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09"/>
      <c r="AH253" s="2"/>
      <c r="AI253" s="209"/>
      <c r="AJ253" s="2"/>
      <c r="AK253" s="2"/>
      <c r="AL253" s="2"/>
      <c r="AM253" s="2"/>
      <c r="AN253" s="2"/>
      <c r="AO253" s="2"/>
      <c r="AP253" s="2"/>
      <c r="AQ253" s="209"/>
      <c r="AR253" s="2"/>
      <c r="AS253" s="2"/>
      <c r="AT253" s="209"/>
      <c r="AU253" s="2"/>
      <c r="AV253" s="2"/>
      <c r="AW253" s="2"/>
      <c r="AX253" s="2"/>
      <c r="AY253" s="2"/>
      <c r="AZ253" s="2"/>
      <c r="BA253" s="2"/>
      <c r="BB253" s="2"/>
      <c r="BC253" s="2"/>
      <c r="BD253" s="2"/>
      <c r="BE253" s="2"/>
      <c r="BF253" s="2"/>
      <c r="BG253" s="2"/>
      <c r="BH253" s="2"/>
      <c r="BI253" s="2"/>
      <c r="BJ253" s="2"/>
      <c r="BK253" s="2"/>
      <c r="BL253" s="2"/>
      <c r="BM253" s="2"/>
      <c r="BN253" s="2"/>
      <c r="BO253" s="2"/>
      <c r="BP253" s="2"/>
      <c r="BQ253" s="2"/>
    </row>
    <row r="254" spans="1:69" ht="12.75" customHeight="1" x14ac:dyDescent="0.25">
      <c r="A254" s="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09"/>
      <c r="AH254" s="2"/>
      <c r="AI254" s="209"/>
      <c r="AJ254" s="2"/>
      <c r="AK254" s="2"/>
      <c r="AL254" s="2"/>
      <c r="AM254" s="2"/>
      <c r="AN254" s="2"/>
      <c r="AO254" s="2"/>
      <c r="AP254" s="2"/>
      <c r="AQ254" s="209"/>
      <c r="AR254" s="2"/>
      <c r="AS254" s="2"/>
      <c r="AT254" s="209"/>
      <c r="AU254" s="2"/>
      <c r="AV254" s="2"/>
      <c r="AW254" s="2"/>
      <c r="AX254" s="2"/>
      <c r="AY254" s="2"/>
      <c r="AZ254" s="2"/>
      <c r="BA254" s="2"/>
      <c r="BB254" s="2"/>
      <c r="BC254" s="2"/>
      <c r="BD254" s="2"/>
      <c r="BE254" s="2"/>
      <c r="BF254" s="2"/>
      <c r="BG254" s="2"/>
      <c r="BH254" s="2"/>
      <c r="BI254" s="2"/>
      <c r="BJ254" s="2"/>
      <c r="BK254" s="2"/>
      <c r="BL254" s="2"/>
      <c r="BM254" s="2"/>
      <c r="BN254" s="2"/>
      <c r="BO254" s="2"/>
      <c r="BP254" s="2"/>
      <c r="BQ254" s="2"/>
    </row>
    <row r="255" spans="1:69" ht="12.75" customHeight="1" x14ac:dyDescent="0.25">
      <c r="A255" s="7"/>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09"/>
      <c r="AH255" s="2"/>
      <c r="AI255" s="209"/>
      <c r="AJ255" s="2"/>
      <c r="AK255" s="2"/>
      <c r="AL255" s="2"/>
      <c r="AM255" s="2"/>
      <c r="AN255" s="2"/>
      <c r="AO255" s="2"/>
      <c r="AP255" s="2"/>
      <c r="AQ255" s="209"/>
      <c r="AR255" s="2"/>
      <c r="AS255" s="2"/>
      <c r="AT255" s="209"/>
      <c r="AU255" s="2"/>
      <c r="AV255" s="2"/>
      <c r="AW255" s="2"/>
      <c r="AX255" s="2"/>
      <c r="AY255" s="2"/>
      <c r="AZ255" s="2"/>
      <c r="BA255" s="2"/>
      <c r="BB255" s="2"/>
      <c r="BC255" s="2"/>
      <c r="BD255" s="2"/>
      <c r="BE255" s="2"/>
      <c r="BF255" s="2"/>
      <c r="BG255" s="2"/>
      <c r="BH255" s="2"/>
      <c r="BI255" s="2"/>
      <c r="BJ255" s="2"/>
      <c r="BK255" s="2"/>
      <c r="BL255" s="2"/>
      <c r="BM255" s="2"/>
      <c r="BN255" s="2"/>
      <c r="BO255" s="2"/>
      <c r="BP255" s="2"/>
      <c r="BQ255" s="2"/>
    </row>
    <row r="256" spans="1:69" ht="12.75" customHeight="1" x14ac:dyDescent="0.25">
      <c r="A256" s="7"/>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09"/>
      <c r="AH256" s="2"/>
      <c r="AI256" s="209"/>
      <c r="AJ256" s="2"/>
      <c r="AK256" s="2"/>
      <c r="AL256" s="2"/>
      <c r="AM256" s="2"/>
      <c r="AN256" s="2"/>
      <c r="AO256" s="2"/>
      <c r="AP256" s="2"/>
      <c r="AQ256" s="209"/>
      <c r="AR256" s="2"/>
      <c r="AS256" s="2"/>
      <c r="AT256" s="209"/>
      <c r="AU256" s="2"/>
      <c r="AV256" s="2"/>
      <c r="AW256" s="2"/>
      <c r="AX256" s="2"/>
      <c r="AY256" s="2"/>
      <c r="AZ256" s="2"/>
      <c r="BA256" s="2"/>
      <c r="BB256" s="2"/>
      <c r="BC256" s="2"/>
      <c r="BD256" s="2"/>
      <c r="BE256" s="2"/>
      <c r="BF256" s="2"/>
      <c r="BG256" s="2"/>
      <c r="BH256" s="2"/>
      <c r="BI256" s="2"/>
      <c r="BJ256" s="2"/>
      <c r="BK256" s="2"/>
      <c r="BL256" s="2"/>
      <c r="BM256" s="2"/>
      <c r="BN256" s="2"/>
      <c r="BO256" s="2"/>
      <c r="BP256" s="2"/>
      <c r="BQ256" s="2"/>
    </row>
    <row r="257" spans="1:69" ht="12.75" customHeight="1" x14ac:dyDescent="0.25">
      <c r="A257" s="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09"/>
      <c r="AH257" s="2"/>
      <c r="AI257" s="209"/>
      <c r="AJ257" s="2"/>
      <c r="AK257" s="2"/>
      <c r="AL257" s="2"/>
      <c r="AM257" s="2"/>
      <c r="AN257" s="2"/>
      <c r="AO257" s="2"/>
      <c r="AP257" s="2"/>
      <c r="AQ257" s="209"/>
      <c r="AR257" s="2"/>
      <c r="AS257" s="2"/>
      <c r="AT257" s="209"/>
      <c r="AU257" s="2"/>
      <c r="AV257" s="2"/>
      <c r="AW257" s="2"/>
      <c r="AX257" s="2"/>
      <c r="AY257" s="2"/>
      <c r="AZ257" s="2"/>
      <c r="BA257" s="2"/>
      <c r="BB257" s="2"/>
      <c r="BC257" s="2"/>
      <c r="BD257" s="2"/>
      <c r="BE257" s="2"/>
      <c r="BF257" s="2"/>
      <c r="BG257" s="2"/>
      <c r="BH257" s="2"/>
      <c r="BI257" s="2"/>
      <c r="BJ257" s="2"/>
      <c r="BK257" s="2"/>
      <c r="BL257" s="2"/>
      <c r="BM257" s="2"/>
      <c r="BN257" s="2"/>
      <c r="BO257" s="2"/>
      <c r="BP257" s="2"/>
      <c r="BQ257" s="2"/>
    </row>
    <row r="258" spans="1:69" ht="12.75" customHeight="1" x14ac:dyDescent="0.25">
      <c r="A258" s="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09"/>
      <c r="AH258" s="2"/>
      <c r="AI258" s="209"/>
      <c r="AJ258" s="2"/>
      <c r="AK258" s="2"/>
      <c r="AL258" s="2"/>
      <c r="AM258" s="2"/>
      <c r="AN258" s="2"/>
      <c r="AO258" s="2"/>
      <c r="AP258" s="2"/>
      <c r="AQ258" s="209"/>
      <c r="AR258" s="2"/>
      <c r="AS258" s="2"/>
      <c r="AT258" s="209"/>
      <c r="AU258" s="2"/>
      <c r="AV258" s="2"/>
      <c r="AW258" s="2"/>
      <c r="AX258" s="2"/>
      <c r="AY258" s="2"/>
      <c r="AZ258" s="2"/>
      <c r="BA258" s="2"/>
      <c r="BB258" s="2"/>
      <c r="BC258" s="2"/>
      <c r="BD258" s="2"/>
      <c r="BE258" s="2"/>
      <c r="BF258" s="2"/>
      <c r="BG258" s="2"/>
      <c r="BH258" s="2"/>
      <c r="BI258" s="2"/>
      <c r="BJ258" s="2"/>
      <c r="BK258" s="2"/>
      <c r="BL258" s="2"/>
      <c r="BM258" s="2"/>
      <c r="BN258" s="2"/>
      <c r="BO258" s="2"/>
      <c r="BP258" s="2"/>
      <c r="BQ258" s="2"/>
    </row>
    <row r="259" spans="1:69" ht="12.75" customHeight="1" x14ac:dyDescent="0.25">
      <c r="A259" s="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09"/>
      <c r="AH259" s="2"/>
      <c r="AI259" s="209"/>
      <c r="AJ259" s="2"/>
      <c r="AK259" s="2"/>
      <c r="AL259" s="2"/>
      <c r="AM259" s="2"/>
      <c r="AN259" s="2"/>
      <c r="AO259" s="2"/>
      <c r="AP259" s="2"/>
      <c r="AQ259" s="209"/>
      <c r="AR259" s="2"/>
      <c r="AS259" s="2"/>
      <c r="AT259" s="209"/>
      <c r="AU259" s="2"/>
      <c r="AV259" s="2"/>
      <c r="AW259" s="2"/>
      <c r="AX259" s="2"/>
      <c r="AY259" s="2"/>
      <c r="AZ259" s="2"/>
      <c r="BA259" s="2"/>
      <c r="BB259" s="2"/>
      <c r="BC259" s="2"/>
      <c r="BD259" s="2"/>
      <c r="BE259" s="2"/>
      <c r="BF259" s="2"/>
      <c r="BG259" s="2"/>
      <c r="BH259" s="2"/>
      <c r="BI259" s="2"/>
      <c r="BJ259" s="2"/>
      <c r="BK259" s="2"/>
      <c r="BL259" s="2"/>
      <c r="BM259" s="2"/>
      <c r="BN259" s="2"/>
      <c r="BO259" s="2"/>
      <c r="BP259" s="2"/>
      <c r="BQ259" s="2"/>
    </row>
    <row r="260" spans="1:69" ht="12.75" customHeight="1" x14ac:dyDescent="0.25">
      <c r="A260" s="7"/>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09"/>
      <c r="AH260" s="2"/>
      <c r="AI260" s="209"/>
      <c r="AJ260" s="2"/>
      <c r="AK260" s="2"/>
      <c r="AL260" s="2"/>
      <c r="AM260" s="2"/>
      <c r="AN260" s="2"/>
      <c r="AO260" s="2"/>
      <c r="AP260" s="2"/>
      <c r="AQ260" s="209"/>
      <c r="AR260" s="2"/>
      <c r="AS260" s="2"/>
      <c r="AT260" s="209"/>
      <c r="AU260" s="2"/>
      <c r="AV260" s="2"/>
      <c r="AW260" s="2"/>
      <c r="AX260" s="2"/>
      <c r="AY260" s="2"/>
      <c r="AZ260" s="2"/>
      <c r="BA260" s="2"/>
      <c r="BB260" s="2"/>
      <c r="BC260" s="2"/>
      <c r="BD260" s="2"/>
      <c r="BE260" s="2"/>
      <c r="BF260" s="2"/>
      <c r="BG260" s="2"/>
      <c r="BH260" s="2"/>
      <c r="BI260" s="2"/>
      <c r="BJ260" s="2"/>
      <c r="BK260" s="2"/>
      <c r="BL260" s="2"/>
      <c r="BM260" s="2"/>
      <c r="BN260" s="2"/>
      <c r="BO260" s="2"/>
      <c r="BP260" s="2"/>
      <c r="BQ260" s="2"/>
    </row>
    <row r="261" spans="1:69" ht="12.75" customHeight="1" x14ac:dyDescent="0.25">
      <c r="A261" s="7"/>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09"/>
      <c r="AH261" s="2"/>
      <c r="AI261" s="209"/>
      <c r="AJ261" s="2"/>
      <c r="AK261" s="2"/>
      <c r="AL261" s="2"/>
      <c r="AM261" s="2"/>
      <c r="AN261" s="2"/>
      <c r="AO261" s="2"/>
      <c r="AP261" s="2"/>
      <c r="AQ261" s="209"/>
      <c r="AR261" s="2"/>
      <c r="AS261" s="2"/>
      <c r="AT261" s="209"/>
      <c r="AU261" s="2"/>
      <c r="AV261" s="2"/>
      <c r="AW261" s="2"/>
      <c r="AX261" s="2"/>
      <c r="AY261" s="2"/>
      <c r="AZ261" s="2"/>
      <c r="BA261" s="2"/>
      <c r="BB261" s="2"/>
      <c r="BC261" s="2"/>
      <c r="BD261" s="2"/>
      <c r="BE261" s="2"/>
      <c r="BF261" s="2"/>
      <c r="BG261" s="2"/>
      <c r="BH261" s="2"/>
      <c r="BI261" s="2"/>
      <c r="BJ261" s="2"/>
      <c r="BK261" s="2"/>
      <c r="BL261" s="2"/>
      <c r="BM261" s="2"/>
      <c r="BN261" s="2"/>
      <c r="BO261" s="2"/>
      <c r="BP261" s="2"/>
      <c r="BQ261" s="2"/>
    </row>
    <row r="262" spans="1:69" ht="12.75" customHeight="1" x14ac:dyDescent="0.25">
      <c r="A262" s="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09"/>
      <c r="AH262" s="2"/>
      <c r="AI262" s="209"/>
      <c r="AJ262" s="2"/>
      <c r="AK262" s="2"/>
      <c r="AL262" s="2"/>
      <c r="AM262" s="2"/>
      <c r="AN262" s="2"/>
      <c r="AO262" s="2"/>
      <c r="AP262" s="2"/>
      <c r="AQ262" s="209"/>
      <c r="AR262" s="2"/>
      <c r="AS262" s="2"/>
      <c r="AT262" s="209"/>
      <c r="AU262" s="2"/>
      <c r="AV262" s="2"/>
      <c r="AW262" s="2"/>
      <c r="AX262" s="2"/>
      <c r="AY262" s="2"/>
      <c r="AZ262" s="2"/>
      <c r="BA262" s="2"/>
      <c r="BB262" s="2"/>
      <c r="BC262" s="2"/>
      <c r="BD262" s="2"/>
      <c r="BE262" s="2"/>
      <c r="BF262" s="2"/>
      <c r="BG262" s="2"/>
      <c r="BH262" s="2"/>
      <c r="BI262" s="2"/>
      <c r="BJ262" s="2"/>
      <c r="BK262" s="2"/>
      <c r="BL262" s="2"/>
      <c r="BM262" s="2"/>
      <c r="BN262" s="2"/>
      <c r="BO262" s="2"/>
      <c r="BP262" s="2"/>
      <c r="BQ262" s="2"/>
    </row>
    <row r="263" spans="1:69" ht="12.75" customHeight="1" x14ac:dyDescent="0.25">
      <c r="A263" s="7"/>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09"/>
      <c r="AH263" s="2"/>
      <c r="AI263" s="209"/>
      <c r="AJ263" s="2"/>
      <c r="AK263" s="2"/>
      <c r="AL263" s="2"/>
      <c r="AM263" s="2"/>
      <c r="AN263" s="2"/>
      <c r="AO263" s="2"/>
      <c r="AP263" s="2"/>
      <c r="AQ263" s="209"/>
      <c r="AR263" s="2"/>
      <c r="AS263" s="2"/>
      <c r="AT263" s="209"/>
      <c r="AU263" s="2"/>
      <c r="AV263" s="2"/>
      <c r="AW263" s="2"/>
      <c r="AX263" s="2"/>
      <c r="AY263" s="2"/>
      <c r="AZ263" s="2"/>
      <c r="BA263" s="2"/>
      <c r="BB263" s="2"/>
      <c r="BC263" s="2"/>
      <c r="BD263" s="2"/>
      <c r="BE263" s="2"/>
      <c r="BF263" s="2"/>
      <c r="BG263" s="2"/>
      <c r="BH263" s="2"/>
      <c r="BI263" s="2"/>
      <c r="BJ263" s="2"/>
      <c r="BK263" s="2"/>
      <c r="BL263" s="2"/>
      <c r="BM263" s="2"/>
      <c r="BN263" s="2"/>
      <c r="BO263" s="2"/>
      <c r="BP263" s="2"/>
      <c r="BQ263" s="2"/>
    </row>
    <row r="264" spans="1:69" ht="12.75" customHeight="1" x14ac:dyDescent="0.25">
      <c r="A264" s="7"/>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09"/>
      <c r="AH264" s="2"/>
      <c r="AI264" s="209"/>
      <c r="AJ264" s="2"/>
      <c r="AK264" s="2"/>
      <c r="AL264" s="2"/>
      <c r="AM264" s="2"/>
      <c r="AN264" s="2"/>
      <c r="AO264" s="2"/>
      <c r="AP264" s="2"/>
      <c r="AQ264" s="209"/>
      <c r="AR264" s="2"/>
      <c r="AS264" s="2"/>
      <c r="AT264" s="209"/>
      <c r="AU264" s="2"/>
      <c r="AV264" s="2"/>
      <c r="AW264" s="2"/>
      <c r="AX264" s="2"/>
      <c r="AY264" s="2"/>
      <c r="AZ264" s="2"/>
      <c r="BA264" s="2"/>
      <c r="BB264" s="2"/>
      <c r="BC264" s="2"/>
      <c r="BD264" s="2"/>
      <c r="BE264" s="2"/>
      <c r="BF264" s="2"/>
      <c r="BG264" s="2"/>
      <c r="BH264" s="2"/>
      <c r="BI264" s="2"/>
      <c r="BJ264" s="2"/>
      <c r="BK264" s="2"/>
      <c r="BL264" s="2"/>
      <c r="BM264" s="2"/>
      <c r="BN264" s="2"/>
      <c r="BO264" s="2"/>
      <c r="BP264" s="2"/>
      <c r="BQ264" s="2"/>
    </row>
    <row r="265" spans="1:69" ht="12.75" customHeight="1" x14ac:dyDescent="0.25">
      <c r="A265" s="7"/>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09"/>
      <c r="AH265" s="2"/>
      <c r="AI265" s="209"/>
      <c r="AJ265" s="2"/>
      <c r="AK265" s="2"/>
      <c r="AL265" s="2"/>
      <c r="AM265" s="2"/>
      <c r="AN265" s="2"/>
      <c r="AO265" s="2"/>
      <c r="AP265" s="2"/>
      <c r="AQ265" s="209"/>
      <c r="AR265" s="2"/>
      <c r="AS265" s="2"/>
      <c r="AT265" s="209"/>
      <c r="AU265" s="2"/>
      <c r="AV265" s="2"/>
      <c r="AW265" s="2"/>
      <c r="AX265" s="2"/>
      <c r="AY265" s="2"/>
      <c r="AZ265" s="2"/>
      <c r="BA265" s="2"/>
      <c r="BB265" s="2"/>
      <c r="BC265" s="2"/>
      <c r="BD265" s="2"/>
      <c r="BE265" s="2"/>
      <c r="BF265" s="2"/>
      <c r="BG265" s="2"/>
      <c r="BH265" s="2"/>
      <c r="BI265" s="2"/>
      <c r="BJ265" s="2"/>
      <c r="BK265" s="2"/>
      <c r="BL265" s="2"/>
      <c r="BM265" s="2"/>
      <c r="BN265" s="2"/>
      <c r="BO265" s="2"/>
      <c r="BP265" s="2"/>
      <c r="BQ265" s="2"/>
    </row>
    <row r="266" spans="1:69" ht="12.75" customHeight="1" x14ac:dyDescent="0.25">
      <c r="A266" s="7"/>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09"/>
      <c r="AH266" s="2"/>
      <c r="AI266" s="209"/>
      <c r="AJ266" s="2"/>
      <c r="AK266" s="2"/>
      <c r="AL266" s="2"/>
      <c r="AM266" s="2"/>
      <c r="AN266" s="2"/>
      <c r="AO266" s="2"/>
      <c r="AP266" s="2"/>
      <c r="AQ266" s="209"/>
      <c r="AR266" s="2"/>
      <c r="AS266" s="2"/>
      <c r="AT266" s="209"/>
      <c r="AU266" s="2"/>
      <c r="AV266" s="2"/>
      <c r="AW266" s="2"/>
      <c r="AX266" s="2"/>
      <c r="AY266" s="2"/>
      <c r="AZ266" s="2"/>
      <c r="BA266" s="2"/>
      <c r="BB266" s="2"/>
      <c r="BC266" s="2"/>
      <c r="BD266" s="2"/>
      <c r="BE266" s="2"/>
      <c r="BF266" s="2"/>
      <c r="BG266" s="2"/>
      <c r="BH266" s="2"/>
      <c r="BI266" s="2"/>
      <c r="BJ266" s="2"/>
      <c r="BK266" s="2"/>
      <c r="BL266" s="2"/>
      <c r="BM266" s="2"/>
      <c r="BN266" s="2"/>
      <c r="BO266" s="2"/>
      <c r="BP266" s="2"/>
      <c r="BQ266" s="2"/>
    </row>
    <row r="267" spans="1:69" ht="12.75" customHeight="1" x14ac:dyDescent="0.25">
      <c r="A267" s="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09"/>
      <c r="AH267" s="2"/>
      <c r="AI267" s="209"/>
      <c r="AJ267" s="2"/>
      <c r="AK267" s="2"/>
      <c r="AL267" s="2"/>
      <c r="AM267" s="2"/>
      <c r="AN267" s="2"/>
      <c r="AO267" s="2"/>
      <c r="AP267" s="2"/>
      <c r="AQ267" s="209"/>
      <c r="AR267" s="2"/>
      <c r="AS267" s="2"/>
      <c r="AT267" s="209"/>
      <c r="AU267" s="2"/>
      <c r="AV267" s="2"/>
      <c r="AW267" s="2"/>
      <c r="AX267" s="2"/>
      <c r="AY267" s="2"/>
      <c r="AZ267" s="2"/>
      <c r="BA267" s="2"/>
      <c r="BB267" s="2"/>
      <c r="BC267" s="2"/>
      <c r="BD267" s="2"/>
      <c r="BE267" s="2"/>
      <c r="BF267" s="2"/>
      <c r="BG267" s="2"/>
      <c r="BH267" s="2"/>
      <c r="BI267" s="2"/>
      <c r="BJ267" s="2"/>
      <c r="BK267" s="2"/>
      <c r="BL267" s="2"/>
      <c r="BM267" s="2"/>
      <c r="BN267" s="2"/>
      <c r="BO267" s="2"/>
      <c r="BP267" s="2"/>
      <c r="BQ267" s="2"/>
    </row>
    <row r="268" spans="1:69" ht="12.75" customHeight="1" x14ac:dyDescent="0.25">
      <c r="A268" s="7"/>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09"/>
      <c r="AH268" s="2"/>
      <c r="AI268" s="209"/>
      <c r="AJ268" s="2"/>
      <c r="AK268" s="2"/>
      <c r="AL268" s="2"/>
      <c r="AM268" s="2"/>
      <c r="AN268" s="2"/>
      <c r="AO268" s="2"/>
      <c r="AP268" s="2"/>
      <c r="AQ268" s="209"/>
      <c r="AR268" s="2"/>
      <c r="AS268" s="2"/>
      <c r="AT268" s="209"/>
      <c r="AU268" s="2"/>
      <c r="AV268" s="2"/>
      <c r="AW268" s="2"/>
      <c r="AX268" s="2"/>
      <c r="AY268" s="2"/>
      <c r="AZ268" s="2"/>
      <c r="BA268" s="2"/>
      <c r="BB268" s="2"/>
      <c r="BC268" s="2"/>
      <c r="BD268" s="2"/>
      <c r="BE268" s="2"/>
      <c r="BF268" s="2"/>
      <c r="BG268" s="2"/>
      <c r="BH268" s="2"/>
      <c r="BI268" s="2"/>
      <c r="BJ268" s="2"/>
      <c r="BK268" s="2"/>
      <c r="BL268" s="2"/>
      <c r="BM268" s="2"/>
      <c r="BN268" s="2"/>
      <c r="BO268" s="2"/>
      <c r="BP268" s="2"/>
      <c r="BQ268" s="2"/>
    </row>
    <row r="269" spans="1:69" ht="12.75" customHeight="1" x14ac:dyDescent="0.25">
      <c r="A269" s="7"/>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09"/>
      <c r="AH269" s="2"/>
      <c r="AI269" s="209"/>
      <c r="AJ269" s="2"/>
      <c r="AK269" s="2"/>
      <c r="AL269" s="2"/>
      <c r="AM269" s="2"/>
      <c r="AN269" s="2"/>
      <c r="AO269" s="2"/>
      <c r="AP269" s="2"/>
      <c r="AQ269" s="209"/>
      <c r="AR269" s="2"/>
      <c r="AS269" s="2"/>
      <c r="AT269" s="209"/>
      <c r="AU269" s="2"/>
      <c r="AV269" s="2"/>
      <c r="AW269" s="2"/>
      <c r="AX269" s="2"/>
      <c r="AY269" s="2"/>
      <c r="AZ269" s="2"/>
      <c r="BA269" s="2"/>
      <c r="BB269" s="2"/>
      <c r="BC269" s="2"/>
      <c r="BD269" s="2"/>
      <c r="BE269" s="2"/>
      <c r="BF269" s="2"/>
      <c r="BG269" s="2"/>
      <c r="BH269" s="2"/>
      <c r="BI269" s="2"/>
      <c r="BJ269" s="2"/>
      <c r="BK269" s="2"/>
      <c r="BL269" s="2"/>
      <c r="BM269" s="2"/>
      <c r="BN269" s="2"/>
      <c r="BO269" s="2"/>
      <c r="BP269" s="2"/>
      <c r="BQ269" s="2"/>
    </row>
    <row r="270" spans="1:69" ht="12.75" customHeight="1" x14ac:dyDescent="0.25">
      <c r="A270" s="7"/>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09"/>
      <c r="AH270" s="2"/>
      <c r="AI270" s="209"/>
      <c r="AJ270" s="2"/>
      <c r="AK270" s="2"/>
      <c r="AL270" s="2"/>
      <c r="AM270" s="2"/>
      <c r="AN270" s="2"/>
      <c r="AO270" s="2"/>
      <c r="AP270" s="2"/>
      <c r="AQ270" s="209"/>
      <c r="AR270" s="2"/>
      <c r="AS270" s="2"/>
      <c r="AT270" s="209"/>
      <c r="AU270" s="2"/>
      <c r="AV270" s="2"/>
      <c r="AW270" s="2"/>
      <c r="AX270" s="2"/>
      <c r="AY270" s="2"/>
      <c r="AZ270" s="2"/>
      <c r="BA270" s="2"/>
      <c r="BB270" s="2"/>
      <c r="BC270" s="2"/>
      <c r="BD270" s="2"/>
      <c r="BE270" s="2"/>
      <c r="BF270" s="2"/>
      <c r="BG270" s="2"/>
      <c r="BH270" s="2"/>
      <c r="BI270" s="2"/>
      <c r="BJ270" s="2"/>
      <c r="BK270" s="2"/>
      <c r="BL270" s="2"/>
      <c r="BM270" s="2"/>
      <c r="BN270" s="2"/>
      <c r="BO270" s="2"/>
      <c r="BP270" s="2"/>
      <c r="BQ270" s="2"/>
    </row>
    <row r="271" spans="1:69" ht="12.75" customHeight="1" x14ac:dyDescent="0.25">
      <c r="A271" s="7"/>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09"/>
      <c r="AH271" s="2"/>
      <c r="AI271" s="209"/>
      <c r="AJ271" s="2"/>
      <c r="AK271" s="2"/>
      <c r="AL271" s="2"/>
      <c r="AM271" s="2"/>
      <c r="AN271" s="2"/>
      <c r="AO271" s="2"/>
      <c r="AP271" s="2"/>
      <c r="AQ271" s="209"/>
      <c r="AR271" s="2"/>
      <c r="AS271" s="2"/>
      <c r="AT271" s="209"/>
      <c r="AU271" s="2"/>
      <c r="AV271" s="2"/>
      <c r="AW271" s="2"/>
      <c r="AX271" s="2"/>
      <c r="AY271" s="2"/>
      <c r="AZ271" s="2"/>
      <c r="BA271" s="2"/>
      <c r="BB271" s="2"/>
      <c r="BC271" s="2"/>
      <c r="BD271" s="2"/>
      <c r="BE271" s="2"/>
      <c r="BF271" s="2"/>
      <c r="BG271" s="2"/>
      <c r="BH271" s="2"/>
      <c r="BI271" s="2"/>
      <c r="BJ271" s="2"/>
      <c r="BK271" s="2"/>
      <c r="BL271" s="2"/>
      <c r="BM271" s="2"/>
      <c r="BN271" s="2"/>
      <c r="BO271" s="2"/>
      <c r="BP271" s="2"/>
      <c r="BQ271" s="2"/>
    </row>
    <row r="272" spans="1:69" ht="12.75" customHeight="1" x14ac:dyDescent="0.25">
      <c r="A272" s="7"/>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09"/>
      <c r="AH272" s="2"/>
      <c r="AI272" s="209"/>
      <c r="AJ272" s="2"/>
      <c r="AK272" s="2"/>
      <c r="AL272" s="2"/>
      <c r="AM272" s="2"/>
      <c r="AN272" s="2"/>
      <c r="AO272" s="2"/>
      <c r="AP272" s="2"/>
      <c r="AQ272" s="209"/>
      <c r="AR272" s="2"/>
      <c r="AS272" s="2"/>
      <c r="AT272" s="209"/>
      <c r="AU272" s="2"/>
      <c r="AV272" s="2"/>
      <c r="AW272" s="2"/>
      <c r="AX272" s="2"/>
      <c r="AY272" s="2"/>
      <c r="AZ272" s="2"/>
      <c r="BA272" s="2"/>
      <c r="BB272" s="2"/>
      <c r="BC272" s="2"/>
      <c r="BD272" s="2"/>
      <c r="BE272" s="2"/>
      <c r="BF272" s="2"/>
      <c r="BG272" s="2"/>
      <c r="BH272" s="2"/>
      <c r="BI272" s="2"/>
      <c r="BJ272" s="2"/>
      <c r="BK272" s="2"/>
      <c r="BL272" s="2"/>
      <c r="BM272" s="2"/>
      <c r="BN272" s="2"/>
      <c r="BO272" s="2"/>
      <c r="BP272" s="2"/>
      <c r="BQ272" s="2"/>
    </row>
    <row r="273" spans="1:69" ht="12.75" customHeight="1" x14ac:dyDescent="0.25">
      <c r="A273" s="7"/>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09"/>
      <c r="AH273" s="2"/>
      <c r="AI273" s="209"/>
      <c r="AJ273" s="2"/>
      <c r="AK273" s="2"/>
      <c r="AL273" s="2"/>
      <c r="AM273" s="2"/>
      <c r="AN273" s="2"/>
      <c r="AO273" s="2"/>
      <c r="AP273" s="2"/>
      <c r="AQ273" s="209"/>
      <c r="AR273" s="2"/>
      <c r="AS273" s="2"/>
      <c r="AT273" s="209"/>
      <c r="AU273" s="2"/>
      <c r="AV273" s="2"/>
      <c r="AW273" s="2"/>
      <c r="AX273" s="2"/>
      <c r="AY273" s="2"/>
      <c r="AZ273" s="2"/>
      <c r="BA273" s="2"/>
      <c r="BB273" s="2"/>
      <c r="BC273" s="2"/>
      <c r="BD273" s="2"/>
      <c r="BE273" s="2"/>
      <c r="BF273" s="2"/>
      <c r="BG273" s="2"/>
      <c r="BH273" s="2"/>
      <c r="BI273" s="2"/>
      <c r="BJ273" s="2"/>
      <c r="BK273" s="2"/>
      <c r="BL273" s="2"/>
      <c r="BM273" s="2"/>
      <c r="BN273" s="2"/>
      <c r="BO273" s="2"/>
      <c r="BP273" s="2"/>
      <c r="BQ273" s="2"/>
    </row>
    <row r="274" spans="1:69" ht="12.75" customHeight="1" x14ac:dyDescent="0.25">
      <c r="A274" s="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09"/>
      <c r="AH274" s="2"/>
      <c r="AI274" s="209"/>
      <c r="AJ274" s="2"/>
      <c r="AK274" s="2"/>
      <c r="AL274" s="2"/>
      <c r="AM274" s="2"/>
      <c r="AN274" s="2"/>
      <c r="AO274" s="2"/>
      <c r="AP274" s="2"/>
      <c r="AQ274" s="209"/>
      <c r="AR274" s="2"/>
      <c r="AS274" s="2"/>
      <c r="AT274" s="209"/>
      <c r="AU274" s="2"/>
      <c r="AV274" s="2"/>
      <c r="AW274" s="2"/>
      <c r="AX274" s="2"/>
      <c r="AY274" s="2"/>
      <c r="AZ274" s="2"/>
      <c r="BA274" s="2"/>
      <c r="BB274" s="2"/>
      <c r="BC274" s="2"/>
      <c r="BD274" s="2"/>
      <c r="BE274" s="2"/>
      <c r="BF274" s="2"/>
      <c r="BG274" s="2"/>
      <c r="BH274" s="2"/>
      <c r="BI274" s="2"/>
      <c r="BJ274" s="2"/>
      <c r="BK274" s="2"/>
      <c r="BL274" s="2"/>
      <c r="BM274" s="2"/>
      <c r="BN274" s="2"/>
      <c r="BO274" s="2"/>
      <c r="BP274" s="2"/>
      <c r="BQ274" s="2"/>
    </row>
    <row r="275" spans="1:69" ht="12.75" customHeight="1" x14ac:dyDescent="0.25">
      <c r="A275" s="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09"/>
      <c r="AH275" s="2"/>
      <c r="AI275" s="209"/>
      <c r="AJ275" s="2"/>
      <c r="AK275" s="2"/>
      <c r="AL275" s="2"/>
      <c r="AM275" s="2"/>
      <c r="AN275" s="2"/>
      <c r="AO275" s="2"/>
      <c r="AP275" s="2"/>
      <c r="AQ275" s="209"/>
      <c r="AR275" s="2"/>
      <c r="AS275" s="2"/>
      <c r="AT275" s="209"/>
      <c r="AU275" s="2"/>
      <c r="AV275" s="2"/>
      <c r="AW275" s="2"/>
      <c r="AX275" s="2"/>
      <c r="AY275" s="2"/>
      <c r="AZ275" s="2"/>
      <c r="BA275" s="2"/>
      <c r="BB275" s="2"/>
      <c r="BC275" s="2"/>
      <c r="BD275" s="2"/>
      <c r="BE275" s="2"/>
      <c r="BF275" s="2"/>
      <c r="BG275" s="2"/>
      <c r="BH275" s="2"/>
      <c r="BI275" s="2"/>
      <c r="BJ275" s="2"/>
      <c r="BK275" s="2"/>
      <c r="BL275" s="2"/>
      <c r="BM275" s="2"/>
      <c r="BN275" s="2"/>
      <c r="BO275" s="2"/>
      <c r="BP275" s="2"/>
      <c r="BQ275" s="2"/>
    </row>
    <row r="276" spans="1:69" ht="12.75" customHeight="1" x14ac:dyDescent="0.25">
      <c r="A276" s="7"/>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09"/>
      <c r="AH276" s="2"/>
      <c r="AI276" s="209"/>
      <c r="AJ276" s="2"/>
      <c r="AK276" s="2"/>
      <c r="AL276" s="2"/>
      <c r="AM276" s="2"/>
      <c r="AN276" s="2"/>
      <c r="AO276" s="2"/>
      <c r="AP276" s="2"/>
      <c r="AQ276" s="209"/>
      <c r="AR276" s="2"/>
      <c r="AS276" s="2"/>
      <c r="AT276" s="209"/>
      <c r="AU276" s="2"/>
      <c r="AV276" s="2"/>
      <c r="AW276" s="2"/>
      <c r="AX276" s="2"/>
      <c r="AY276" s="2"/>
      <c r="AZ276" s="2"/>
      <c r="BA276" s="2"/>
      <c r="BB276" s="2"/>
      <c r="BC276" s="2"/>
      <c r="BD276" s="2"/>
      <c r="BE276" s="2"/>
      <c r="BF276" s="2"/>
      <c r="BG276" s="2"/>
      <c r="BH276" s="2"/>
      <c r="BI276" s="2"/>
      <c r="BJ276" s="2"/>
      <c r="BK276" s="2"/>
      <c r="BL276" s="2"/>
      <c r="BM276" s="2"/>
      <c r="BN276" s="2"/>
      <c r="BO276" s="2"/>
      <c r="BP276" s="2"/>
      <c r="BQ276" s="2"/>
    </row>
    <row r="277" spans="1:69" ht="12.75" customHeight="1" x14ac:dyDescent="0.25">
      <c r="A277" s="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09"/>
      <c r="AH277" s="2"/>
      <c r="AI277" s="209"/>
      <c r="AJ277" s="2"/>
      <c r="AK277" s="2"/>
      <c r="AL277" s="2"/>
      <c r="AM277" s="2"/>
      <c r="AN277" s="2"/>
      <c r="AO277" s="2"/>
      <c r="AP277" s="2"/>
      <c r="AQ277" s="209"/>
      <c r="AR277" s="2"/>
      <c r="AS277" s="2"/>
      <c r="AT277" s="209"/>
      <c r="AU277" s="2"/>
      <c r="AV277" s="2"/>
      <c r="AW277" s="2"/>
      <c r="AX277" s="2"/>
      <c r="AY277" s="2"/>
      <c r="AZ277" s="2"/>
      <c r="BA277" s="2"/>
      <c r="BB277" s="2"/>
      <c r="BC277" s="2"/>
      <c r="BD277" s="2"/>
      <c r="BE277" s="2"/>
      <c r="BF277" s="2"/>
      <c r="BG277" s="2"/>
      <c r="BH277" s="2"/>
      <c r="BI277" s="2"/>
      <c r="BJ277" s="2"/>
      <c r="BK277" s="2"/>
      <c r="BL277" s="2"/>
      <c r="BM277" s="2"/>
      <c r="BN277" s="2"/>
      <c r="BO277" s="2"/>
      <c r="BP277" s="2"/>
      <c r="BQ277" s="2"/>
    </row>
    <row r="278" spans="1:69" ht="12.75" customHeight="1" x14ac:dyDescent="0.25">
      <c r="A278" s="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09"/>
      <c r="AH278" s="2"/>
      <c r="AI278" s="209"/>
      <c r="AJ278" s="2"/>
      <c r="AK278" s="2"/>
      <c r="AL278" s="2"/>
      <c r="AM278" s="2"/>
      <c r="AN278" s="2"/>
      <c r="AO278" s="2"/>
      <c r="AP278" s="2"/>
      <c r="AQ278" s="209"/>
      <c r="AR278" s="2"/>
      <c r="AS278" s="2"/>
      <c r="AT278" s="209"/>
      <c r="AU278" s="2"/>
      <c r="AV278" s="2"/>
      <c r="AW278" s="2"/>
      <c r="AX278" s="2"/>
      <c r="AY278" s="2"/>
      <c r="AZ278" s="2"/>
      <c r="BA278" s="2"/>
      <c r="BB278" s="2"/>
      <c r="BC278" s="2"/>
      <c r="BD278" s="2"/>
      <c r="BE278" s="2"/>
      <c r="BF278" s="2"/>
      <c r="BG278" s="2"/>
      <c r="BH278" s="2"/>
      <c r="BI278" s="2"/>
      <c r="BJ278" s="2"/>
      <c r="BK278" s="2"/>
      <c r="BL278" s="2"/>
      <c r="BM278" s="2"/>
      <c r="BN278" s="2"/>
      <c r="BO278" s="2"/>
      <c r="BP278" s="2"/>
      <c r="BQ278" s="2"/>
    </row>
    <row r="279" spans="1:69" ht="12.75" customHeight="1" x14ac:dyDescent="0.25">
      <c r="A279" s="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09"/>
      <c r="AH279" s="2"/>
      <c r="AI279" s="209"/>
      <c r="AJ279" s="2"/>
      <c r="AK279" s="2"/>
      <c r="AL279" s="2"/>
      <c r="AM279" s="2"/>
      <c r="AN279" s="2"/>
      <c r="AO279" s="2"/>
      <c r="AP279" s="2"/>
      <c r="AQ279" s="209"/>
      <c r="AR279" s="2"/>
      <c r="AS279" s="2"/>
      <c r="AT279" s="209"/>
      <c r="AU279" s="2"/>
      <c r="AV279" s="2"/>
      <c r="AW279" s="2"/>
      <c r="AX279" s="2"/>
      <c r="AY279" s="2"/>
      <c r="AZ279" s="2"/>
      <c r="BA279" s="2"/>
      <c r="BB279" s="2"/>
      <c r="BC279" s="2"/>
      <c r="BD279" s="2"/>
      <c r="BE279" s="2"/>
      <c r="BF279" s="2"/>
      <c r="BG279" s="2"/>
      <c r="BH279" s="2"/>
      <c r="BI279" s="2"/>
      <c r="BJ279" s="2"/>
      <c r="BK279" s="2"/>
      <c r="BL279" s="2"/>
      <c r="BM279" s="2"/>
      <c r="BN279" s="2"/>
      <c r="BO279" s="2"/>
      <c r="BP279" s="2"/>
      <c r="BQ279" s="2"/>
    </row>
    <row r="280" spans="1:69" ht="12.75" customHeight="1" x14ac:dyDescent="0.25">
      <c r="A280" s="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09"/>
      <c r="AH280" s="2"/>
      <c r="AI280" s="209"/>
      <c r="AJ280" s="2"/>
      <c r="AK280" s="2"/>
      <c r="AL280" s="2"/>
      <c r="AM280" s="2"/>
      <c r="AN280" s="2"/>
      <c r="AO280" s="2"/>
      <c r="AP280" s="2"/>
      <c r="AQ280" s="209"/>
      <c r="AR280" s="2"/>
      <c r="AS280" s="2"/>
      <c r="AT280" s="209"/>
      <c r="AU280" s="2"/>
      <c r="AV280" s="2"/>
      <c r="AW280" s="2"/>
      <c r="AX280" s="2"/>
      <c r="AY280" s="2"/>
      <c r="AZ280" s="2"/>
      <c r="BA280" s="2"/>
      <c r="BB280" s="2"/>
      <c r="BC280" s="2"/>
      <c r="BD280" s="2"/>
      <c r="BE280" s="2"/>
      <c r="BF280" s="2"/>
      <c r="BG280" s="2"/>
      <c r="BH280" s="2"/>
      <c r="BI280" s="2"/>
      <c r="BJ280" s="2"/>
      <c r="BK280" s="2"/>
      <c r="BL280" s="2"/>
      <c r="BM280" s="2"/>
      <c r="BN280" s="2"/>
      <c r="BO280" s="2"/>
      <c r="BP280" s="2"/>
      <c r="BQ280" s="2"/>
    </row>
    <row r="281" spans="1:69" ht="12.75" customHeight="1" x14ac:dyDescent="0.25">
      <c r="A281" s="7"/>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09"/>
      <c r="AH281" s="2"/>
      <c r="AI281" s="209"/>
      <c r="AJ281" s="2"/>
      <c r="AK281" s="2"/>
      <c r="AL281" s="2"/>
      <c r="AM281" s="2"/>
      <c r="AN281" s="2"/>
      <c r="AO281" s="2"/>
      <c r="AP281" s="2"/>
      <c r="AQ281" s="209"/>
      <c r="AR281" s="2"/>
      <c r="AS281" s="2"/>
      <c r="AT281" s="209"/>
      <c r="AU281" s="2"/>
      <c r="AV281" s="2"/>
      <c r="AW281" s="2"/>
      <c r="AX281" s="2"/>
      <c r="AY281" s="2"/>
      <c r="AZ281" s="2"/>
      <c r="BA281" s="2"/>
      <c r="BB281" s="2"/>
      <c r="BC281" s="2"/>
      <c r="BD281" s="2"/>
      <c r="BE281" s="2"/>
      <c r="BF281" s="2"/>
      <c r="BG281" s="2"/>
      <c r="BH281" s="2"/>
      <c r="BI281" s="2"/>
      <c r="BJ281" s="2"/>
      <c r="BK281" s="2"/>
      <c r="BL281" s="2"/>
      <c r="BM281" s="2"/>
      <c r="BN281" s="2"/>
      <c r="BO281" s="2"/>
      <c r="BP281" s="2"/>
      <c r="BQ281" s="2"/>
    </row>
    <row r="282" spans="1:69" ht="12.75" customHeight="1" x14ac:dyDescent="0.25">
      <c r="A282" s="7"/>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09"/>
      <c r="AH282" s="2"/>
      <c r="AI282" s="209"/>
      <c r="AJ282" s="2"/>
      <c r="AK282" s="2"/>
      <c r="AL282" s="2"/>
      <c r="AM282" s="2"/>
      <c r="AN282" s="2"/>
      <c r="AO282" s="2"/>
      <c r="AP282" s="2"/>
      <c r="AQ282" s="209"/>
      <c r="AR282" s="2"/>
      <c r="AS282" s="2"/>
      <c r="AT282" s="209"/>
      <c r="AU282" s="2"/>
      <c r="AV282" s="2"/>
      <c r="AW282" s="2"/>
      <c r="AX282" s="2"/>
      <c r="AY282" s="2"/>
      <c r="AZ282" s="2"/>
      <c r="BA282" s="2"/>
      <c r="BB282" s="2"/>
      <c r="BC282" s="2"/>
      <c r="BD282" s="2"/>
      <c r="BE282" s="2"/>
      <c r="BF282" s="2"/>
      <c r="BG282" s="2"/>
      <c r="BH282" s="2"/>
      <c r="BI282" s="2"/>
      <c r="BJ282" s="2"/>
      <c r="BK282" s="2"/>
      <c r="BL282" s="2"/>
      <c r="BM282" s="2"/>
      <c r="BN282" s="2"/>
      <c r="BO282" s="2"/>
      <c r="BP282" s="2"/>
      <c r="BQ282" s="2"/>
    </row>
    <row r="283" spans="1:69" ht="12.75" customHeight="1" x14ac:dyDescent="0.25">
      <c r="A283" s="7"/>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09"/>
      <c r="AH283" s="2"/>
      <c r="AI283" s="209"/>
      <c r="AJ283" s="2"/>
      <c r="AK283" s="2"/>
      <c r="AL283" s="2"/>
      <c r="AM283" s="2"/>
      <c r="AN283" s="2"/>
      <c r="AO283" s="2"/>
      <c r="AP283" s="2"/>
      <c r="AQ283" s="209"/>
      <c r="AR283" s="2"/>
      <c r="AS283" s="2"/>
      <c r="AT283" s="209"/>
      <c r="AU283" s="2"/>
      <c r="AV283" s="2"/>
      <c r="AW283" s="2"/>
      <c r="AX283" s="2"/>
      <c r="AY283" s="2"/>
      <c r="AZ283" s="2"/>
      <c r="BA283" s="2"/>
      <c r="BB283" s="2"/>
      <c r="BC283" s="2"/>
      <c r="BD283" s="2"/>
      <c r="BE283" s="2"/>
      <c r="BF283" s="2"/>
      <c r="BG283" s="2"/>
      <c r="BH283" s="2"/>
      <c r="BI283" s="2"/>
      <c r="BJ283" s="2"/>
      <c r="BK283" s="2"/>
      <c r="BL283" s="2"/>
      <c r="BM283" s="2"/>
      <c r="BN283" s="2"/>
      <c r="BO283" s="2"/>
      <c r="BP283" s="2"/>
      <c r="BQ283" s="2"/>
    </row>
    <row r="284" spans="1:69" ht="12.75" customHeight="1" x14ac:dyDescent="0.25">
      <c r="A284" s="7"/>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09"/>
      <c r="AH284" s="2"/>
      <c r="AI284" s="209"/>
      <c r="AJ284" s="2"/>
      <c r="AK284" s="2"/>
      <c r="AL284" s="2"/>
      <c r="AM284" s="2"/>
      <c r="AN284" s="2"/>
      <c r="AO284" s="2"/>
      <c r="AP284" s="2"/>
      <c r="AQ284" s="209"/>
      <c r="AR284" s="2"/>
      <c r="AS284" s="2"/>
      <c r="AT284" s="209"/>
      <c r="AU284" s="2"/>
      <c r="AV284" s="2"/>
      <c r="AW284" s="2"/>
      <c r="AX284" s="2"/>
      <c r="AY284" s="2"/>
      <c r="AZ284" s="2"/>
      <c r="BA284" s="2"/>
      <c r="BB284" s="2"/>
      <c r="BC284" s="2"/>
      <c r="BD284" s="2"/>
      <c r="BE284" s="2"/>
      <c r="BF284" s="2"/>
      <c r="BG284" s="2"/>
      <c r="BH284" s="2"/>
      <c r="BI284" s="2"/>
      <c r="BJ284" s="2"/>
      <c r="BK284" s="2"/>
      <c r="BL284" s="2"/>
      <c r="BM284" s="2"/>
      <c r="BN284" s="2"/>
      <c r="BO284" s="2"/>
      <c r="BP284" s="2"/>
      <c r="BQ284" s="2"/>
    </row>
    <row r="285" spans="1:69" ht="12.75" customHeight="1" x14ac:dyDescent="0.25">
      <c r="A285" s="7"/>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09"/>
      <c r="AH285" s="2"/>
      <c r="AI285" s="209"/>
      <c r="AJ285" s="2"/>
      <c r="AK285" s="2"/>
      <c r="AL285" s="2"/>
      <c r="AM285" s="2"/>
      <c r="AN285" s="2"/>
      <c r="AO285" s="2"/>
      <c r="AP285" s="2"/>
      <c r="AQ285" s="209"/>
      <c r="AR285" s="2"/>
      <c r="AS285" s="2"/>
      <c r="AT285" s="209"/>
      <c r="AU285" s="2"/>
      <c r="AV285" s="2"/>
      <c r="AW285" s="2"/>
      <c r="AX285" s="2"/>
      <c r="AY285" s="2"/>
      <c r="AZ285" s="2"/>
      <c r="BA285" s="2"/>
      <c r="BB285" s="2"/>
      <c r="BC285" s="2"/>
      <c r="BD285" s="2"/>
      <c r="BE285" s="2"/>
      <c r="BF285" s="2"/>
      <c r="BG285" s="2"/>
      <c r="BH285" s="2"/>
      <c r="BI285" s="2"/>
      <c r="BJ285" s="2"/>
      <c r="BK285" s="2"/>
      <c r="BL285" s="2"/>
      <c r="BM285" s="2"/>
      <c r="BN285" s="2"/>
      <c r="BO285" s="2"/>
      <c r="BP285" s="2"/>
      <c r="BQ285" s="2"/>
    </row>
    <row r="286" spans="1:69" ht="12.75" customHeight="1" x14ac:dyDescent="0.25">
      <c r="A286" s="7"/>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09"/>
      <c r="AH286" s="2"/>
      <c r="AI286" s="209"/>
      <c r="AJ286" s="2"/>
      <c r="AK286" s="2"/>
      <c r="AL286" s="2"/>
      <c r="AM286" s="2"/>
      <c r="AN286" s="2"/>
      <c r="AO286" s="2"/>
      <c r="AP286" s="2"/>
      <c r="AQ286" s="209"/>
      <c r="AR286" s="2"/>
      <c r="AS286" s="2"/>
      <c r="AT286" s="209"/>
      <c r="AU286" s="2"/>
      <c r="AV286" s="2"/>
      <c r="AW286" s="2"/>
      <c r="AX286" s="2"/>
      <c r="AY286" s="2"/>
      <c r="AZ286" s="2"/>
      <c r="BA286" s="2"/>
      <c r="BB286" s="2"/>
      <c r="BC286" s="2"/>
      <c r="BD286" s="2"/>
      <c r="BE286" s="2"/>
      <c r="BF286" s="2"/>
      <c r="BG286" s="2"/>
      <c r="BH286" s="2"/>
      <c r="BI286" s="2"/>
      <c r="BJ286" s="2"/>
      <c r="BK286" s="2"/>
      <c r="BL286" s="2"/>
      <c r="BM286" s="2"/>
      <c r="BN286" s="2"/>
      <c r="BO286" s="2"/>
      <c r="BP286" s="2"/>
      <c r="BQ286" s="2"/>
    </row>
    <row r="287" spans="1:69" ht="12.75" customHeight="1" x14ac:dyDescent="0.25">
      <c r="A287" s="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09"/>
      <c r="AH287" s="2"/>
      <c r="AI287" s="209"/>
      <c r="AJ287" s="2"/>
      <c r="AK287" s="2"/>
      <c r="AL287" s="2"/>
      <c r="AM287" s="2"/>
      <c r="AN287" s="2"/>
      <c r="AO287" s="2"/>
      <c r="AP287" s="2"/>
      <c r="AQ287" s="209"/>
      <c r="AR287" s="2"/>
      <c r="AS287" s="2"/>
      <c r="AT287" s="209"/>
      <c r="AU287" s="2"/>
      <c r="AV287" s="2"/>
      <c r="AW287" s="2"/>
      <c r="AX287" s="2"/>
      <c r="AY287" s="2"/>
      <c r="AZ287" s="2"/>
      <c r="BA287" s="2"/>
      <c r="BB287" s="2"/>
      <c r="BC287" s="2"/>
      <c r="BD287" s="2"/>
      <c r="BE287" s="2"/>
      <c r="BF287" s="2"/>
      <c r="BG287" s="2"/>
      <c r="BH287" s="2"/>
      <c r="BI287" s="2"/>
      <c r="BJ287" s="2"/>
      <c r="BK287" s="2"/>
      <c r="BL287" s="2"/>
      <c r="BM287" s="2"/>
      <c r="BN287" s="2"/>
      <c r="BO287" s="2"/>
      <c r="BP287" s="2"/>
      <c r="BQ287" s="2"/>
    </row>
    <row r="288" spans="1:69" ht="12.75" customHeight="1" x14ac:dyDescent="0.25">
      <c r="A288" s="7"/>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09"/>
      <c r="AH288" s="2"/>
      <c r="AI288" s="209"/>
      <c r="AJ288" s="2"/>
      <c r="AK288" s="2"/>
      <c r="AL288" s="2"/>
      <c r="AM288" s="2"/>
      <c r="AN288" s="2"/>
      <c r="AO288" s="2"/>
      <c r="AP288" s="2"/>
      <c r="AQ288" s="209"/>
      <c r="AR288" s="2"/>
      <c r="AS288" s="2"/>
      <c r="AT288" s="209"/>
      <c r="AU288" s="2"/>
      <c r="AV288" s="2"/>
      <c r="AW288" s="2"/>
      <c r="AX288" s="2"/>
      <c r="AY288" s="2"/>
      <c r="AZ288" s="2"/>
      <c r="BA288" s="2"/>
      <c r="BB288" s="2"/>
      <c r="BC288" s="2"/>
      <c r="BD288" s="2"/>
      <c r="BE288" s="2"/>
      <c r="BF288" s="2"/>
      <c r="BG288" s="2"/>
      <c r="BH288" s="2"/>
      <c r="BI288" s="2"/>
      <c r="BJ288" s="2"/>
      <c r="BK288" s="2"/>
      <c r="BL288" s="2"/>
      <c r="BM288" s="2"/>
      <c r="BN288" s="2"/>
      <c r="BO288" s="2"/>
      <c r="BP288" s="2"/>
      <c r="BQ288" s="2"/>
    </row>
    <row r="289" spans="1:69" ht="12.75" customHeight="1" x14ac:dyDescent="0.25">
      <c r="A289" s="7"/>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09"/>
      <c r="AH289" s="2"/>
      <c r="AI289" s="209"/>
      <c r="AJ289" s="2"/>
      <c r="AK289" s="2"/>
      <c r="AL289" s="2"/>
      <c r="AM289" s="2"/>
      <c r="AN289" s="2"/>
      <c r="AO289" s="2"/>
      <c r="AP289" s="2"/>
      <c r="AQ289" s="209"/>
      <c r="AR289" s="2"/>
      <c r="AS289" s="2"/>
      <c r="AT289" s="209"/>
      <c r="AU289" s="2"/>
      <c r="AV289" s="2"/>
      <c r="AW289" s="2"/>
      <c r="AX289" s="2"/>
      <c r="AY289" s="2"/>
      <c r="AZ289" s="2"/>
      <c r="BA289" s="2"/>
      <c r="BB289" s="2"/>
      <c r="BC289" s="2"/>
      <c r="BD289" s="2"/>
      <c r="BE289" s="2"/>
      <c r="BF289" s="2"/>
      <c r="BG289" s="2"/>
      <c r="BH289" s="2"/>
      <c r="BI289" s="2"/>
      <c r="BJ289" s="2"/>
      <c r="BK289" s="2"/>
      <c r="BL289" s="2"/>
      <c r="BM289" s="2"/>
      <c r="BN289" s="2"/>
      <c r="BO289" s="2"/>
      <c r="BP289" s="2"/>
      <c r="BQ289" s="2"/>
    </row>
    <row r="290" spans="1:69" ht="12.75" customHeight="1" x14ac:dyDescent="0.25">
      <c r="A290" s="7"/>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09"/>
      <c r="AH290" s="2"/>
      <c r="AI290" s="209"/>
      <c r="AJ290" s="2"/>
      <c r="AK290" s="2"/>
      <c r="AL290" s="2"/>
      <c r="AM290" s="2"/>
      <c r="AN290" s="2"/>
      <c r="AO290" s="2"/>
      <c r="AP290" s="2"/>
      <c r="AQ290" s="209"/>
      <c r="AR290" s="2"/>
      <c r="AS290" s="2"/>
      <c r="AT290" s="209"/>
      <c r="AU290" s="2"/>
      <c r="AV290" s="2"/>
      <c r="AW290" s="2"/>
      <c r="AX290" s="2"/>
      <c r="AY290" s="2"/>
      <c r="AZ290" s="2"/>
      <c r="BA290" s="2"/>
      <c r="BB290" s="2"/>
      <c r="BC290" s="2"/>
      <c r="BD290" s="2"/>
      <c r="BE290" s="2"/>
      <c r="BF290" s="2"/>
      <c r="BG290" s="2"/>
      <c r="BH290" s="2"/>
      <c r="BI290" s="2"/>
      <c r="BJ290" s="2"/>
      <c r="BK290" s="2"/>
      <c r="BL290" s="2"/>
      <c r="BM290" s="2"/>
      <c r="BN290" s="2"/>
      <c r="BO290" s="2"/>
      <c r="BP290" s="2"/>
      <c r="BQ290" s="2"/>
    </row>
    <row r="291" spans="1:69" ht="12.75" customHeight="1" x14ac:dyDescent="0.25">
      <c r="A291" s="7"/>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09"/>
      <c r="AH291" s="2"/>
      <c r="AI291" s="209"/>
      <c r="AJ291" s="2"/>
      <c r="AK291" s="2"/>
      <c r="AL291" s="2"/>
      <c r="AM291" s="2"/>
      <c r="AN291" s="2"/>
      <c r="AO291" s="2"/>
      <c r="AP291" s="2"/>
      <c r="AQ291" s="209"/>
      <c r="AR291" s="2"/>
      <c r="AS291" s="2"/>
      <c r="AT291" s="209"/>
      <c r="AU291" s="2"/>
      <c r="AV291" s="2"/>
      <c r="AW291" s="2"/>
      <c r="AX291" s="2"/>
      <c r="AY291" s="2"/>
      <c r="AZ291" s="2"/>
      <c r="BA291" s="2"/>
      <c r="BB291" s="2"/>
      <c r="BC291" s="2"/>
      <c r="BD291" s="2"/>
      <c r="BE291" s="2"/>
      <c r="BF291" s="2"/>
      <c r="BG291" s="2"/>
      <c r="BH291" s="2"/>
      <c r="BI291" s="2"/>
      <c r="BJ291" s="2"/>
      <c r="BK291" s="2"/>
      <c r="BL291" s="2"/>
      <c r="BM291" s="2"/>
      <c r="BN291" s="2"/>
      <c r="BO291" s="2"/>
      <c r="BP291" s="2"/>
      <c r="BQ291" s="2"/>
    </row>
    <row r="292" spans="1:69" ht="12.75" customHeight="1" x14ac:dyDescent="0.25">
      <c r="A292" s="7"/>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09"/>
      <c r="AH292" s="2"/>
      <c r="AI292" s="209"/>
      <c r="AJ292" s="2"/>
      <c r="AK292" s="2"/>
      <c r="AL292" s="2"/>
      <c r="AM292" s="2"/>
      <c r="AN292" s="2"/>
      <c r="AO292" s="2"/>
      <c r="AP292" s="2"/>
      <c r="AQ292" s="209"/>
      <c r="AR292" s="2"/>
      <c r="AS292" s="2"/>
      <c r="AT292" s="209"/>
      <c r="AU292" s="2"/>
      <c r="AV292" s="2"/>
      <c r="AW292" s="2"/>
      <c r="AX292" s="2"/>
      <c r="AY292" s="2"/>
      <c r="AZ292" s="2"/>
      <c r="BA292" s="2"/>
      <c r="BB292" s="2"/>
      <c r="BC292" s="2"/>
      <c r="BD292" s="2"/>
      <c r="BE292" s="2"/>
      <c r="BF292" s="2"/>
      <c r="BG292" s="2"/>
      <c r="BH292" s="2"/>
      <c r="BI292" s="2"/>
      <c r="BJ292" s="2"/>
      <c r="BK292" s="2"/>
      <c r="BL292" s="2"/>
      <c r="BM292" s="2"/>
      <c r="BN292" s="2"/>
      <c r="BO292" s="2"/>
      <c r="BP292" s="2"/>
      <c r="BQ292" s="2"/>
    </row>
    <row r="293" spans="1:69" ht="12.75" customHeight="1" x14ac:dyDescent="0.25">
      <c r="A293" s="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09"/>
      <c r="AH293" s="2"/>
      <c r="AI293" s="209"/>
      <c r="AJ293" s="2"/>
      <c r="AK293" s="2"/>
      <c r="AL293" s="2"/>
      <c r="AM293" s="2"/>
      <c r="AN293" s="2"/>
      <c r="AO293" s="2"/>
      <c r="AP293" s="2"/>
      <c r="AQ293" s="209"/>
      <c r="AR293" s="2"/>
      <c r="AS293" s="2"/>
      <c r="AT293" s="209"/>
      <c r="AU293" s="2"/>
      <c r="AV293" s="2"/>
      <c r="AW293" s="2"/>
      <c r="AX293" s="2"/>
      <c r="AY293" s="2"/>
      <c r="AZ293" s="2"/>
      <c r="BA293" s="2"/>
      <c r="BB293" s="2"/>
      <c r="BC293" s="2"/>
      <c r="BD293" s="2"/>
      <c r="BE293" s="2"/>
      <c r="BF293" s="2"/>
      <c r="BG293" s="2"/>
      <c r="BH293" s="2"/>
      <c r="BI293" s="2"/>
      <c r="BJ293" s="2"/>
      <c r="BK293" s="2"/>
      <c r="BL293" s="2"/>
      <c r="BM293" s="2"/>
      <c r="BN293" s="2"/>
      <c r="BO293" s="2"/>
      <c r="BP293" s="2"/>
      <c r="BQ293" s="2"/>
    </row>
    <row r="294" spans="1:69" ht="12.75" customHeight="1" x14ac:dyDescent="0.25">
      <c r="A294" s="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09"/>
      <c r="AH294" s="2"/>
      <c r="AI294" s="209"/>
      <c r="AJ294" s="2"/>
      <c r="AK294" s="2"/>
      <c r="AL294" s="2"/>
      <c r="AM294" s="2"/>
      <c r="AN294" s="2"/>
      <c r="AO294" s="2"/>
      <c r="AP294" s="2"/>
      <c r="AQ294" s="209"/>
      <c r="AR294" s="2"/>
      <c r="AS294" s="2"/>
      <c r="AT294" s="209"/>
      <c r="AU294" s="2"/>
      <c r="AV294" s="2"/>
      <c r="AW294" s="2"/>
      <c r="AX294" s="2"/>
      <c r="AY294" s="2"/>
      <c r="AZ294" s="2"/>
      <c r="BA294" s="2"/>
      <c r="BB294" s="2"/>
      <c r="BC294" s="2"/>
      <c r="BD294" s="2"/>
      <c r="BE294" s="2"/>
      <c r="BF294" s="2"/>
      <c r="BG294" s="2"/>
      <c r="BH294" s="2"/>
      <c r="BI294" s="2"/>
      <c r="BJ294" s="2"/>
      <c r="BK294" s="2"/>
      <c r="BL294" s="2"/>
      <c r="BM294" s="2"/>
      <c r="BN294" s="2"/>
      <c r="BO294" s="2"/>
      <c r="BP294" s="2"/>
      <c r="BQ294" s="2"/>
    </row>
    <row r="295" spans="1:69" ht="12.75" customHeight="1" x14ac:dyDescent="0.25">
      <c r="A295" s="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09"/>
      <c r="AH295" s="2"/>
      <c r="AI295" s="209"/>
      <c r="AJ295" s="2"/>
      <c r="AK295" s="2"/>
      <c r="AL295" s="2"/>
      <c r="AM295" s="2"/>
      <c r="AN295" s="2"/>
      <c r="AO295" s="2"/>
      <c r="AP295" s="2"/>
      <c r="AQ295" s="209"/>
      <c r="AR295" s="2"/>
      <c r="AS295" s="2"/>
      <c r="AT295" s="209"/>
      <c r="AU295" s="2"/>
      <c r="AV295" s="2"/>
      <c r="AW295" s="2"/>
      <c r="AX295" s="2"/>
      <c r="AY295" s="2"/>
      <c r="AZ295" s="2"/>
      <c r="BA295" s="2"/>
      <c r="BB295" s="2"/>
      <c r="BC295" s="2"/>
      <c r="BD295" s="2"/>
      <c r="BE295" s="2"/>
      <c r="BF295" s="2"/>
      <c r="BG295" s="2"/>
      <c r="BH295" s="2"/>
      <c r="BI295" s="2"/>
      <c r="BJ295" s="2"/>
      <c r="BK295" s="2"/>
      <c r="BL295" s="2"/>
      <c r="BM295" s="2"/>
      <c r="BN295" s="2"/>
      <c r="BO295" s="2"/>
      <c r="BP295" s="2"/>
      <c r="BQ295" s="2"/>
    </row>
    <row r="296" spans="1:69" ht="12.75" customHeight="1" x14ac:dyDescent="0.25">
      <c r="A296" s="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09"/>
      <c r="AH296" s="2"/>
      <c r="AI296" s="209"/>
      <c r="AJ296" s="2"/>
      <c r="AK296" s="2"/>
      <c r="AL296" s="2"/>
      <c r="AM296" s="2"/>
      <c r="AN296" s="2"/>
      <c r="AO296" s="2"/>
      <c r="AP296" s="2"/>
      <c r="AQ296" s="209"/>
      <c r="AR296" s="2"/>
      <c r="AS296" s="2"/>
      <c r="AT296" s="209"/>
      <c r="AU296" s="2"/>
      <c r="AV296" s="2"/>
      <c r="AW296" s="2"/>
      <c r="AX296" s="2"/>
      <c r="AY296" s="2"/>
      <c r="AZ296" s="2"/>
      <c r="BA296" s="2"/>
      <c r="BB296" s="2"/>
      <c r="BC296" s="2"/>
      <c r="BD296" s="2"/>
      <c r="BE296" s="2"/>
      <c r="BF296" s="2"/>
      <c r="BG296" s="2"/>
      <c r="BH296" s="2"/>
      <c r="BI296" s="2"/>
      <c r="BJ296" s="2"/>
      <c r="BK296" s="2"/>
      <c r="BL296" s="2"/>
      <c r="BM296" s="2"/>
      <c r="BN296" s="2"/>
      <c r="BO296" s="2"/>
      <c r="BP296" s="2"/>
      <c r="BQ296" s="2"/>
    </row>
    <row r="297" spans="1:69" ht="12.75" customHeight="1" x14ac:dyDescent="0.25">
      <c r="A297" s="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09"/>
      <c r="AH297" s="2"/>
      <c r="AI297" s="209"/>
      <c r="AJ297" s="2"/>
      <c r="AK297" s="2"/>
      <c r="AL297" s="2"/>
      <c r="AM297" s="2"/>
      <c r="AN297" s="2"/>
      <c r="AO297" s="2"/>
      <c r="AP297" s="2"/>
      <c r="AQ297" s="209"/>
      <c r="AR297" s="2"/>
      <c r="AS297" s="2"/>
      <c r="AT297" s="209"/>
      <c r="AU297" s="2"/>
      <c r="AV297" s="2"/>
      <c r="AW297" s="2"/>
      <c r="AX297" s="2"/>
      <c r="AY297" s="2"/>
      <c r="AZ297" s="2"/>
      <c r="BA297" s="2"/>
      <c r="BB297" s="2"/>
      <c r="BC297" s="2"/>
      <c r="BD297" s="2"/>
      <c r="BE297" s="2"/>
      <c r="BF297" s="2"/>
      <c r="BG297" s="2"/>
      <c r="BH297" s="2"/>
      <c r="BI297" s="2"/>
      <c r="BJ297" s="2"/>
      <c r="BK297" s="2"/>
      <c r="BL297" s="2"/>
      <c r="BM297" s="2"/>
      <c r="BN297" s="2"/>
      <c r="BO297" s="2"/>
      <c r="BP297" s="2"/>
      <c r="BQ297" s="2"/>
    </row>
    <row r="298" spans="1:69" ht="12.75" customHeight="1" x14ac:dyDescent="0.25">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09"/>
      <c r="AH298" s="2"/>
      <c r="AI298" s="209"/>
      <c r="AJ298" s="2"/>
      <c r="AK298" s="2"/>
      <c r="AL298" s="2"/>
      <c r="AM298" s="2"/>
      <c r="AN298" s="2"/>
      <c r="AO298" s="2"/>
      <c r="AP298" s="2"/>
      <c r="AQ298" s="209"/>
      <c r="AR298" s="2"/>
      <c r="AS298" s="2"/>
      <c r="AT298" s="209"/>
      <c r="AU298" s="2"/>
      <c r="AV298" s="2"/>
      <c r="AW298" s="2"/>
      <c r="AX298" s="2"/>
      <c r="AY298" s="2"/>
      <c r="AZ298" s="2"/>
      <c r="BA298" s="2"/>
      <c r="BB298" s="2"/>
      <c r="BC298" s="2"/>
      <c r="BD298" s="2"/>
      <c r="BE298" s="2"/>
      <c r="BF298" s="2"/>
      <c r="BG298" s="2"/>
      <c r="BH298" s="2"/>
      <c r="BI298" s="2"/>
      <c r="BJ298" s="2"/>
      <c r="BK298" s="2"/>
      <c r="BL298" s="2"/>
      <c r="BM298" s="2"/>
      <c r="BN298" s="2"/>
      <c r="BO298" s="2"/>
      <c r="BP298" s="2"/>
      <c r="BQ298" s="2"/>
    </row>
    <row r="299" spans="1:69" ht="12.75" customHeight="1" x14ac:dyDescent="0.25">
      <c r="A299" s="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09"/>
      <c r="AH299" s="2"/>
      <c r="AI299" s="209"/>
      <c r="AJ299" s="2"/>
      <c r="AK299" s="2"/>
      <c r="AL299" s="2"/>
      <c r="AM299" s="2"/>
      <c r="AN299" s="2"/>
      <c r="AO299" s="2"/>
      <c r="AP299" s="2"/>
      <c r="AQ299" s="209"/>
      <c r="AR299" s="2"/>
      <c r="AS299" s="2"/>
      <c r="AT299" s="209"/>
      <c r="AU299" s="2"/>
      <c r="AV299" s="2"/>
      <c r="AW299" s="2"/>
      <c r="AX299" s="2"/>
      <c r="AY299" s="2"/>
      <c r="AZ299" s="2"/>
      <c r="BA299" s="2"/>
      <c r="BB299" s="2"/>
      <c r="BC299" s="2"/>
      <c r="BD299" s="2"/>
      <c r="BE299" s="2"/>
      <c r="BF299" s="2"/>
      <c r="BG299" s="2"/>
      <c r="BH299" s="2"/>
      <c r="BI299" s="2"/>
      <c r="BJ299" s="2"/>
      <c r="BK299" s="2"/>
      <c r="BL299" s="2"/>
      <c r="BM299" s="2"/>
      <c r="BN299" s="2"/>
      <c r="BO299" s="2"/>
      <c r="BP299" s="2"/>
      <c r="BQ299" s="2"/>
    </row>
    <row r="300" spans="1:69" ht="12.75" customHeight="1" x14ac:dyDescent="0.25">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09"/>
      <c r="AH300" s="2"/>
      <c r="AI300" s="209"/>
      <c r="AJ300" s="2"/>
      <c r="AK300" s="2"/>
      <c r="AL300" s="2"/>
      <c r="AM300" s="2"/>
      <c r="AN300" s="2"/>
      <c r="AO300" s="2"/>
      <c r="AP300" s="2"/>
      <c r="AQ300" s="209"/>
      <c r="AR300" s="2"/>
      <c r="AS300" s="2"/>
      <c r="AT300" s="209"/>
      <c r="AU300" s="2"/>
      <c r="AV300" s="2"/>
      <c r="AW300" s="2"/>
      <c r="AX300" s="2"/>
      <c r="AY300" s="2"/>
      <c r="AZ300" s="2"/>
      <c r="BA300" s="2"/>
      <c r="BB300" s="2"/>
      <c r="BC300" s="2"/>
      <c r="BD300" s="2"/>
      <c r="BE300" s="2"/>
      <c r="BF300" s="2"/>
      <c r="BG300" s="2"/>
      <c r="BH300" s="2"/>
      <c r="BI300" s="2"/>
      <c r="BJ300" s="2"/>
      <c r="BK300" s="2"/>
      <c r="BL300" s="2"/>
      <c r="BM300" s="2"/>
      <c r="BN300" s="2"/>
      <c r="BO300" s="2"/>
      <c r="BP300" s="2"/>
      <c r="BQ300" s="2"/>
    </row>
    <row r="301" spans="1:69" ht="12.75" customHeight="1" x14ac:dyDescent="0.25">
      <c r="A301" s="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09"/>
      <c r="AH301" s="2"/>
      <c r="AI301" s="209"/>
      <c r="AJ301" s="2"/>
      <c r="AK301" s="2"/>
      <c r="AL301" s="2"/>
      <c r="AM301" s="2"/>
      <c r="AN301" s="2"/>
      <c r="AO301" s="2"/>
      <c r="AP301" s="2"/>
      <c r="AQ301" s="209"/>
      <c r="AR301" s="2"/>
      <c r="AS301" s="2"/>
      <c r="AT301" s="209"/>
      <c r="AU301" s="2"/>
      <c r="AV301" s="2"/>
      <c r="AW301" s="2"/>
      <c r="AX301" s="2"/>
      <c r="AY301" s="2"/>
      <c r="AZ301" s="2"/>
      <c r="BA301" s="2"/>
      <c r="BB301" s="2"/>
      <c r="BC301" s="2"/>
      <c r="BD301" s="2"/>
      <c r="BE301" s="2"/>
      <c r="BF301" s="2"/>
      <c r="BG301" s="2"/>
      <c r="BH301" s="2"/>
      <c r="BI301" s="2"/>
      <c r="BJ301" s="2"/>
      <c r="BK301" s="2"/>
      <c r="BL301" s="2"/>
      <c r="BM301" s="2"/>
      <c r="BN301" s="2"/>
      <c r="BO301" s="2"/>
      <c r="BP301" s="2"/>
      <c r="BQ301" s="2"/>
    </row>
    <row r="302" spans="1:69" ht="12.75" customHeight="1" x14ac:dyDescent="0.25">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09"/>
      <c r="AH302" s="2"/>
      <c r="AI302" s="209"/>
      <c r="AJ302" s="2"/>
      <c r="AK302" s="2"/>
      <c r="AL302" s="2"/>
      <c r="AM302" s="2"/>
      <c r="AN302" s="2"/>
      <c r="AO302" s="2"/>
      <c r="AP302" s="2"/>
      <c r="AQ302" s="209"/>
      <c r="AR302" s="2"/>
      <c r="AS302" s="2"/>
      <c r="AT302" s="209"/>
      <c r="AU302" s="2"/>
      <c r="AV302" s="2"/>
      <c r="AW302" s="2"/>
      <c r="AX302" s="2"/>
      <c r="AY302" s="2"/>
      <c r="AZ302" s="2"/>
      <c r="BA302" s="2"/>
      <c r="BB302" s="2"/>
      <c r="BC302" s="2"/>
      <c r="BD302" s="2"/>
      <c r="BE302" s="2"/>
      <c r="BF302" s="2"/>
      <c r="BG302" s="2"/>
      <c r="BH302" s="2"/>
      <c r="BI302" s="2"/>
      <c r="BJ302" s="2"/>
      <c r="BK302" s="2"/>
      <c r="BL302" s="2"/>
      <c r="BM302" s="2"/>
      <c r="BN302" s="2"/>
      <c r="BO302" s="2"/>
      <c r="BP302" s="2"/>
      <c r="BQ302" s="2"/>
    </row>
    <row r="303" spans="1:69" ht="12.75" customHeight="1" x14ac:dyDescent="0.25">
      <c r="A303" s="7"/>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09"/>
      <c r="AH303" s="2"/>
      <c r="AI303" s="209"/>
      <c r="AJ303" s="2"/>
      <c r="AK303" s="2"/>
      <c r="AL303" s="2"/>
      <c r="AM303" s="2"/>
      <c r="AN303" s="2"/>
      <c r="AO303" s="2"/>
      <c r="AP303" s="2"/>
      <c r="AQ303" s="209"/>
      <c r="AR303" s="2"/>
      <c r="AS303" s="2"/>
      <c r="AT303" s="209"/>
      <c r="AU303" s="2"/>
      <c r="AV303" s="2"/>
      <c r="AW303" s="2"/>
      <c r="AX303" s="2"/>
      <c r="AY303" s="2"/>
      <c r="AZ303" s="2"/>
      <c r="BA303" s="2"/>
      <c r="BB303" s="2"/>
      <c r="BC303" s="2"/>
      <c r="BD303" s="2"/>
      <c r="BE303" s="2"/>
      <c r="BF303" s="2"/>
      <c r="BG303" s="2"/>
      <c r="BH303" s="2"/>
      <c r="BI303" s="2"/>
      <c r="BJ303" s="2"/>
      <c r="BK303" s="2"/>
      <c r="BL303" s="2"/>
      <c r="BM303" s="2"/>
      <c r="BN303" s="2"/>
      <c r="BO303" s="2"/>
      <c r="BP303" s="2"/>
      <c r="BQ303" s="2"/>
    </row>
    <row r="304" spans="1:69" ht="12.75" customHeight="1" x14ac:dyDescent="0.25">
      <c r="A304" s="7"/>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09"/>
      <c r="AH304" s="2"/>
      <c r="AI304" s="209"/>
      <c r="AJ304" s="2"/>
      <c r="AK304" s="2"/>
      <c r="AL304" s="2"/>
      <c r="AM304" s="2"/>
      <c r="AN304" s="2"/>
      <c r="AO304" s="2"/>
      <c r="AP304" s="2"/>
      <c r="AQ304" s="209"/>
      <c r="AR304" s="2"/>
      <c r="AS304" s="2"/>
      <c r="AT304" s="209"/>
      <c r="AU304" s="2"/>
      <c r="AV304" s="2"/>
      <c r="AW304" s="2"/>
      <c r="AX304" s="2"/>
      <c r="AY304" s="2"/>
      <c r="AZ304" s="2"/>
      <c r="BA304" s="2"/>
      <c r="BB304" s="2"/>
      <c r="BC304" s="2"/>
      <c r="BD304" s="2"/>
      <c r="BE304" s="2"/>
      <c r="BF304" s="2"/>
      <c r="BG304" s="2"/>
      <c r="BH304" s="2"/>
      <c r="BI304" s="2"/>
      <c r="BJ304" s="2"/>
      <c r="BK304" s="2"/>
      <c r="BL304" s="2"/>
      <c r="BM304" s="2"/>
      <c r="BN304" s="2"/>
      <c r="BO304" s="2"/>
      <c r="BP304" s="2"/>
      <c r="BQ304" s="2"/>
    </row>
    <row r="305" spans="1:69" ht="12.75" customHeight="1" x14ac:dyDescent="0.25">
      <c r="A305" s="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09"/>
      <c r="AH305" s="2"/>
      <c r="AI305" s="209"/>
      <c r="AJ305" s="2"/>
      <c r="AK305" s="2"/>
      <c r="AL305" s="2"/>
      <c r="AM305" s="2"/>
      <c r="AN305" s="2"/>
      <c r="AO305" s="2"/>
      <c r="AP305" s="2"/>
      <c r="AQ305" s="209"/>
      <c r="AR305" s="2"/>
      <c r="AS305" s="2"/>
      <c r="AT305" s="209"/>
      <c r="AU305" s="2"/>
      <c r="AV305" s="2"/>
      <c r="AW305" s="2"/>
      <c r="AX305" s="2"/>
      <c r="AY305" s="2"/>
      <c r="AZ305" s="2"/>
      <c r="BA305" s="2"/>
      <c r="BB305" s="2"/>
      <c r="BC305" s="2"/>
      <c r="BD305" s="2"/>
      <c r="BE305" s="2"/>
      <c r="BF305" s="2"/>
      <c r="BG305" s="2"/>
      <c r="BH305" s="2"/>
      <c r="BI305" s="2"/>
      <c r="BJ305" s="2"/>
      <c r="BK305" s="2"/>
      <c r="BL305" s="2"/>
      <c r="BM305" s="2"/>
      <c r="BN305" s="2"/>
      <c r="BO305" s="2"/>
      <c r="BP305" s="2"/>
      <c r="BQ305" s="2"/>
    </row>
    <row r="306" spans="1:69" ht="12.75" customHeight="1" x14ac:dyDescent="0.25">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09"/>
      <c r="AH306" s="2"/>
      <c r="AI306" s="209"/>
      <c r="AJ306" s="2"/>
      <c r="AK306" s="2"/>
      <c r="AL306" s="2"/>
      <c r="AM306" s="2"/>
      <c r="AN306" s="2"/>
      <c r="AO306" s="2"/>
      <c r="AP306" s="2"/>
      <c r="AQ306" s="209"/>
      <c r="AR306" s="2"/>
      <c r="AS306" s="2"/>
      <c r="AT306" s="209"/>
      <c r="AU306" s="2"/>
      <c r="AV306" s="2"/>
      <c r="AW306" s="2"/>
      <c r="AX306" s="2"/>
      <c r="AY306" s="2"/>
      <c r="AZ306" s="2"/>
      <c r="BA306" s="2"/>
      <c r="BB306" s="2"/>
      <c r="BC306" s="2"/>
      <c r="BD306" s="2"/>
      <c r="BE306" s="2"/>
      <c r="BF306" s="2"/>
      <c r="BG306" s="2"/>
      <c r="BH306" s="2"/>
      <c r="BI306" s="2"/>
      <c r="BJ306" s="2"/>
      <c r="BK306" s="2"/>
      <c r="BL306" s="2"/>
      <c r="BM306" s="2"/>
      <c r="BN306" s="2"/>
      <c r="BO306" s="2"/>
      <c r="BP306" s="2"/>
      <c r="BQ306" s="2"/>
    </row>
    <row r="307" spans="1:69" ht="12.75" customHeight="1" x14ac:dyDescent="0.25">
      <c r="A307" s="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09"/>
      <c r="AH307" s="2"/>
      <c r="AI307" s="209"/>
      <c r="AJ307" s="2"/>
      <c r="AK307" s="2"/>
      <c r="AL307" s="2"/>
      <c r="AM307" s="2"/>
      <c r="AN307" s="2"/>
      <c r="AO307" s="2"/>
      <c r="AP307" s="2"/>
      <c r="AQ307" s="209"/>
      <c r="AR307" s="2"/>
      <c r="AS307" s="2"/>
      <c r="AT307" s="209"/>
      <c r="AU307" s="2"/>
      <c r="AV307" s="2"/>
      <c r="AW307" s="2"/>
      <c r="AX307" s="2"/>
      <c r="AY307" s="2"/>
      <c r="AZ307" s="2"/>
      <c r="BA307" s="2"/>
      <c r="BB307" s="2"/>
      <c r="BC307" s="2"/>
      <c r="BD307" s="2"/>
      <c r="BE307" s="2"/>
      <c r="BF307" s="2"/>
      <c r="BG307" s="2"/>
      <c r="BH307" s="2"/>
      <c r="BI307" s="2"/>
      <c r="BJ307" s="2"/>
      <c r="BK307" s="2"/>
      <c r="BL307" s="2"/>
      <c r="BM307" s="2"/>
      <c r="BN307" s="2"/>
      <c r="BO307" s="2"/>
      <c r="BP307" s="2"/>
      <c r="BQ307" s="2"/>
    </row>
    <row r="308" spans="1:69" ht="12.75" customHeight="1" x14ac:dyDescent="0.25">
      <c r="A308" s="7"/>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09"/>
      <c r="AH308" s="2"/>
      <c r="AI308" s="209"/>
      <c r="AJ308" s="2"/>
      <c r="AK308" s="2"/>
      <c r="AL308" s="2"/>
      <c r="AM308" s="2"/>
      <c r="AN308" s="2"/>
      <c r="AO308" s="2"/>
      <c r="AP308" s="2"/>
      <c r="AQ308" s="209"/>
      <c r="AR308" s="2"/>
      <c r="AS308" s="2"/>
      <c r="AT308" s="209"/>
      <c r="AU308" s="2"/>
      <c r="AV308" s="2"/>
      <c r="AW308" s="2"/>
      <c r="AX308" s="2"/>
      <c r="AY308" s="2"/>
      <c r="AZ308" s="2"/>
      <c r="BA308" s="2"/>
      <c r="BB308" s="2"/>
      <c r="BC308" s="2"/>
      <c r="BD308" s="2"/>
      <c r="BE308" s="2"/>
      <c r="BF308" s="2"/>
      <c r="BG308" s="2"/>
      <c r="BH308" s="2"/>
      <c r="BI308" s="2"/>
      <c r="BJ308" s="2"/>
      <c r="BK308" s="2"/>
      <c r="BL308" s="2"/>
      <c r="BM308" s="2"/>
      <c r="BN308" s="2"/>
      <c r="BO308" s="2"/>
      <c r="BP308" s="2"/>
      <c r="BQ308" s="2"/>
    </row>
    <row r="309" spans="1:69" ht="12.75" customHeight="1" x14ac:dyDescent="0.25">
      <c r="A309" s="7"/>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09"/>
      <c r="AH309" s="2"/>
      <c r="AI309" s="209"/>
      <c r="AJ309" s="2"/>
      <c r="AK309" s="2"/>
      <c r="AL309" s="2"/>
      <c r="AM309" s="2"/>
      <c r="AN309" s="2"/>
      <c r="AO309" s="2"/>
      <c r="AP309" s="2"/>
      <c r="AQ309" s="209"/>
      <c r="AR309" s="2"/>
      <c r="AS309" s="2"/>
      <c r="AT309" s="209"/>
      <c r="AU309" s="2"/>
      <c r="AV309" s="2"/>
      <c r="AW309" s="2"/>
      <c r="AX309" s="2"/>
      <c r="AY309" s="2"/>
      <c r="AZ309" s="2"/>
      <c r="BA309" s="2"/>
      <c r="BB309" s="2"/>
      <c r="BC309" s="2"/>
      <c r="BD309" s="2"/>
      <c r="BE309" s="2"/>
      <c r="BF309" s="2"/>
      <c r="BG309" s="2"/>
      <c r="BH309" s="2"/>
      <c r="BI309" s="2"/>
      <c r="BJ309" s="2"/>
      <c r="BK309" s="2"/>
      <c r="BL309" s="2"/>
      <c r="BM309" s="2"/>
      <c r="BN309" s="2"/>
      <c r="BO309" s="2"/>
      <c r="BP309" s="2"/>
      <c r="BQ309" s="2"/>
    </row>
    <row r="310" spans="1:69" ht="12.75" customHeight="1" x14ac:dyDescent="0.25">
      <c r="A310" s="7"/>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09"/>
      <c r="AH310" s="2"/>
      <c r="AI310" s="209"/>
      <c r="AJ310" s="2"/>
      <c r="AK310" s="2"/>
      <c r="AL310" s="2"/>
      <c r="AM310" s="2"/>
      <c r="AN310" s="2"/>
      <c r="AO310" s="2"/>
      <c r="AP310" s="2"/>
      <c r="AQ310" s="209"/>
      <c r="AR310" s="2"/>
      <c r="AS310" s="2"/>
      <c r="AT310" s="209"/>
      <c r="AU310" s="2"/>
      <c r="AV310" s="2"/>
      <c r="AW310" s="2"/>
      <c r="AX310" s="2"/>
      <c r="AY310" s="2"/>
      <c r="AZ310" s="2"/>
      <c r="BA310" s="2"/>
      <c r="BB310" s="2"/>
      <c r="BC310" s="2"/>
      <c r="BD310" s="2"/>
      <c r="BE310" s="2"/>
      <c r="BF310" s="2"/>
      <c r="BG310" s="2"/>
      <c r="BH310" s="2"/>
      <c r="BI310" s="2"/>
      <c r="BJ310" s="2"/>
      <c r="BK310" s="2"/>
      <c r="BL310" s="2"/>
      <c r="BM310" s="2"/>
      <c r="BN310" s="2"/>
      <c r="BO310" s="2"/>
      <c r="BP310" s="2"/>
      <c r="BQ310" s="2"/>
    </row>
    <row r="311" spans="1:69" ht="12.75" customHeight="1" x14ac:dyDescent="0.25">
      <c r="A311" s="7"/>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09"/>
      <c r="AH311" s="2"/>
      <c r="AI311" s="209"/>
      <c r="AJ311" s="2"/>
      <c r="AK311" s="2"/>
      <c r="AL311" s="2"/>
      <c r="AM311" s="2"/>
      <c r="AN311" s="2"/>
      <c r="AO311" s="2"/>
      <c r="AP311" s="2"/>
      <c r="AQ311" s="209"/>
      <c r="AR311" s="2"/>
      <c r="AS311" s="2"/>
      <c r="AT311" s="209"/>
      <c r="AU311" s="2"/>
      <c r="AV311" s="2"/>
      <c r="AW311" s="2"/>
      <c r="AX311" s="2"/>
      <c r="AY311" s="2"/>
      <c r="AZ311" s="2"/>
      <c r="BA311" s="2"/>
      <c r="BB311" s="2"/>
      <c r="BC311" s="2"/>
      <c r="BD311" s="2"/>
      <c r="BE311" s="2"/>
      <c r="BF311" s="2"/>
      <c r="BG311" s="2"/>
      <c r="BH311" s="2"/>
      <c r="BI311" s="2"/>
      <c r="BJ311" s="2"/>
      <c r="BK311" s="2"/>
      <c r="BL311" s="2"/>
      <c r="BM311" s="2"/>
      <c r="BN311" s="2"/>
      <c r="BO311" s="2"/>
      <c r="BP311" s="2"/>
      <c r="BQ311" s="2"/>
    </row>
    <row r="312" spans="1:69" ht="12.75" customHeight="1" x14ac:dyDescent="0.25">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09"/>
      <c r="AH312" s="2"/>
      <c r="AI312" s="209"/>
      <c r="AJ312" s="2"/>
      <c r="AK312" s="2"/>
      <c r="AL312" s="2"/>
      <c r="AM312" s="2"/>
      <c r="AN312" s="2"/>
      <c r="AO312" s="2"/>
      <c r="AP312" s="2"/>
      <c r="AQ312" s="209"/>
      <c r="AR312" s="2"/>
      <c r="AS312" s="2"/>
      <c r="AT312" s="209"/>
      <c r="AU312" s="2"/>
      <c r="AV312" s="2"/>
      <c r="AW312" s="2"/>
      <c r="AX312" s="2"/>
      <c r="AY312" s="2"/>
      <c r="AZ312" s="2"/>
      <c r="BA312" s="2"/>
      <c r="BB312" s="2"/>
      <c r="BC312" s="2"/>
      <c r="BD312" s="2"/>
      <c r="BE312" s="2"/>
      <c r="BF312" s="2"/>
      <c r="BG312" s="2"/>
      <c r="BH312" s="2"/>
      <c r="BI312" s="2"/>
      <c r="BJ312" s="2"/>
      <c r="BK312" s="2"/>
      <c r="BL312" s="2"/>
      <c r="BM312" s="2"/>
      <c r="BN312" s="2"/>
      <c r="BO312" s="2"/>
      <c r="BP312" s="2"/>
      <c r="BQ312" s="2"/>
    </row>
    <row r="313" spans="1:69" ht="12.75" customHeight="1" x14ac:dyDescent="0.25">
      <c r="A313" s="7"/>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09"/>
      <c r="AH313" s="2"/>
      <c r="AI313" s="209"/>
      <c r="AJ313" s="2"/>
      <c r="AK313" s="2"/>
      <c r="AL313" s="2"/>
      <c r="AM313" s="2"/>
      <c r="AN313" s="2"/>
      <c r="AO313" s="2"/>
      <c r="AP313" s="2"/>
      <c r="AQ313" s="209"/>
      <c r="AR313" s="2"/>
      <c r="AS313" s="2"/>
      <c r="AT313" s="209"/>
      <c r="AU313" s="2"/>
      <c r="AV313" s="2"/>
      <c r="AW313" s="2"/>
      <c r="AX313" s="2"/>
      <c r="AY313" s="2"/>
      <c r="AZ313" s="2"/>
      <c r="BA313" s="2"/>
      <c r="BB313" s="2"/>
      <c r="BC313" s="2"/>
      <c r="BD313" s="2"/>
      <c r="BE313" s="2"/>
      <c r="BF313" s="2"/>
      <c r="BG313" s="2"/>
      <c r="BH313" s="2"/>
      <c r="BI313" s="2"/>
      <c r="BJ313" s="2"/>
      <c r="BK313" s="2"/>
      <c r="BL313" s="2"/>
      <c r="BM313" s="2"/>
      <c r="BN313" s="2"/>
      <c r="BO313" s="2"/>
      <c r="BP313" s="2"/>
      <c r="BQ313" s="2"/>
    </row>
    <row r="314" spans="1:69" ht="12.75" customHeight="1" x14ac:dyDescent="0.25">
      <c r="A314" s="7"/>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09"/>
      <c r="AH314" s="2"/>
      <c r="AI314" s="209"/>
      <c r="AJ314" s="2"/>
      <c r="AK314" s="2"/>
      <c r="AL314" s="2"/>
      <c r="AM314" s="2"/>
      <c r="AN314" s="2"/>
      <c r="AO314" s="2"/>
      <c r="AP314" s="2"/>
      <c r="AQ314" s="209"/>
      <c r="AR314" s="2"/>
      <c r="AS314" s="2"/>
      <c r="AT314" s="209"/>
      <c r="AU314" s="2"/>
      <c r="AV314" s="2"/>
      <c r="AW314" s="2"/>
      <c r="AX314" s="2"/>
      <c r="AY314" s="2"/>
      <c r="AZ314" s="2"/>
      <c r="BA314" s="2"/>
      <c r="BB314" s="2"/>
      <c r="BC314" s="2"/>
      <c r="BD314" s="2"/>
      <c r="BE314" s="2"/>
      <c r="BF314" s="2"/>
      <c r="BG314" s="2"/>
      <c r="BH314" s="2"/>
      <c r="BI314" s="2"/>
      <c r="BJ314" s="2"/>
      <c r="BK314" s="2"/>
      <c r="BL314" s="2"/>
      <c r="BM314" s="2"/>
      <c r="BN314" s="2"/>
      <c r="BO314" s="2"/>
      <c r="BP314" s="2"/>
      <c r="BQ314" s="2"/>
    </row>
    <row r="315" spans="1:69" ht="12.75" customHeight="1" x14ac:dyDescent="0.25">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09"/>
      <c r="AH315" s="2"/>
      <c r="AI315" s="209"/>
      <c r="AJ315" s="2"/>
      <c r="AK315" s="2"/>
      <c r="AL315" s="2"/>
      <c r="AM315" s="2"/>
      <c r="AN315" s="2"/>
      <c r="AO315" s="2"/>
      <c r="AP315" s="2"/>
      <c r="AQ315" s="209"/>
      <c r="AR315" s="2"/>
      <c r="AS315" s="2"/>
      <c r="AT315" s="209"/>
      <c r="AU315" s="2"/>
      <c r="AV315" s="2"/>
      <c r="AW315" s="2"/>
      <c r="AX315" s="2"/>
      <c r="AY315" s="2"/>
      <c r="AZ315" s="2"/>
      <c r="BA315" s="2"/>
      <c r="BB315" s="2"/>
      <c r="BC315" s="2"/>
      <c r="BD315" s="2"/>
      <c r="BE315" s="2"/>
      <c r="BF315" s="2"/>
      <c r="BG315" s="2"/>
      <c r="BH315" s="2"/>
      <c r="BI315" s="2"/>
      <c r="BJ315" s="2"/>
      <c r="BK315" s="2"/>
      <c r="BL315" s="2"/>
      <c r="BM315" s="2"/>
      <c r="BN315" s="2"/>
      <c r="BO315" s="2"/>
      <c r="BP315" s="2"/>
      <c r="BQ315" s="2"/>
    </row>
    <row r="316" spans="1:69" ht="12.75" customHeight="1" x14ac:dyDescent="0.25">
      <c r="A316" s="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09"/>
      <c r="AH316" s="2"/>
      <c r="AI316" s="209"/>
      <c r="AJ316" s="2"/>
      <c r="AK316" s="2"/>
      <c r="AL316" s="2"/>
      <c r="AM316" s="2"/>
      <c r="AN316" s="2"/>
      <c r="AO316" s="2"/>
      <c r="AP316" s="2"/>
      <c r="AQ316" s="209"/>
      <c r="AR316" s="2"/>
      <c r="AS316" s="2"/>
      <c r="AT316" s="209"/>
      <c r="AU316" s="2"/>
      <c r="AV316" s="2"/>
      <c r="AW316" s="2"/>
      <c r="AX316" s="2"/>
      <c r="AY316" s="2"/>
      <c r="AZ316" s="2"/>
      <c r="BA316" s="2"/>
      <c r="BB316" s="2"/>
      <c r="BC316" s="2"/>
      <c r="BD316" s="2"/>
      <c r="BE316" s="2"/>
      <c r="BF316" s="2"/>
      <c r="BG316" s="2"/>
      <c r="BH316" s="2"/>
      <c r="BI316" s="2"/>
      <c r="BJ316" s="2"/>
      <c r="BK316" s="2"/>
      <c r="BL316" s="2"/>
      <c r="BM316" s="2"/>
      <c r="BN316" s="2"/>
      <c r="BO316" s="2"/>
      <c r="BP316" s="2"/>
      <c r="BQ316" s="2"/>
    </row>
    <row r="317" spans="1:69" ht="12.75" customHeight="1" x14ac:dyDescent="0.25">
      <c r="A317" s="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09"/>
      <c r="AH317" s="2"/>
      <c r="AI317" s="209"/>
      <c r="AJ317" s="2"/>
      <c r="AK317" s="2"/>
      <c r="AL317" s="2"/>
      <c r="AM317" s="2"/>
      <c r="AN317" s="2"/>
      <c r="AO317" s="2"/>
      <c r="AP317" s="2"/>
      <c r="AQ317" s="209"/>
      <c r="AR317" s="2"/>
      <c r="AS317" s="2"/>
      <c r="AT317" s="209"/>
      <c r="AU317" s="2"/>
      <c r="AV317" s="2"/>
      <c r="AW317" s="2"/>
      <c r="AX317" s="2"/>
      <c r="AY317" s="2"/>
      <c r="AZ317" s="2"/>
      <c r="BA317" s="2"/>
      <c r="BB317" s="2"/>
      <c r="BC317" s="2"/>
      <c r="BD317" s="2"/>
      <c r="BE317" s="2"/>
      <c r="BF317" s="2"/>
      <c r="BG317" s="2"/>
      <c r="BH317" s="2"/>
      <c r="BI317" s="2"/>
      <c r="BJ317" s="2"/>
      <c r="BK317" s="2"/>
      <c r="BL317" s="2"/>
      <c r="BM317" s="2"/>
      <c r="BN317" s="2"/>
      <c r="BO317" s="2"/>
      <c r="BP317" s="2"/>
      <c r="BQ317" s="2"/>
    </row>
    <row r="318" spans="1:69" ht="12.75" customHeight="1" x14ac:dyDescent="0.25">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09"/>
      <c r="AH318" s="2"/>
      <c r="AI318" s="209"/>
      <c r="AJ318" s="2"/>
      <c r="AK318" s="2"/>
      <c r="AL318" s="2"/>
      <c r="AM318" s="2"/>
      <c r="AN318" s="2"/>
      <c r="AO318" s="2"/>
      <c r="AP318" s="2"/>
      <c r="AQ318" s="209"/>
      <c r="AR318" s="2"/>
      <c r="AS318" s="2"/>
      <c r="AT318" s="209"/>
      <c r="AU318" s="2"/>
      <c r="AV318" s="2"/>
      <c r="AW318" s="2"/>
      <c r="AX318" s="2"/>
      <c r="AY318" s="2"/>
      <c r="AZ318" s="2"/>
      <c r="BA318" s="2"/>
      <c r="BB318" s="2"/>
      <c r="BC318" s="2"/>
      <c r="BD318" s="2"/>
      <c r="BE318" s="2"/>
      <c r="BF318" s="2"/>
      <c r="BG318" s="2"/>
      <c r="BH318" s="2"/>
      <c r="BI318" s="2"/>
      <c r="BJ318" s="2"/>
      <c r="BK318" s="2"/>
      <c r="BL318" s="2"/>
      <c r="BM318" s="2"/>
      <c r="BN318" s="2"/>
      <c r="BO318" s="2"/>
      <c r="BP318" s="2"/>
      <c r="BQ318" s="2"/>
    </row>
    <row r="319" spans="1:69" ht="12.75" customHeight="1" x14ac:dyDescent="0.25">
      <c r="A319" s="7"/>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09"/>
      <c r="AH319" s="2"/>
      <c r="AI319" s="209"/>
      <c r="AJ319" s="2"/>
      <c r="AK319" s="2"/>
      <c r="AL319" s="2"/>
      <c r="AM319" s="2"/>
      <c r="AN319" s="2"/>
      <c r="AO319" s="2"/>
      <c r="AP319" s="2"/>
      <c r="AQ319" s="209"/>
      <c r="AR319" s="2"/>
      <c r="AS319" s="2"/>
      <c r="AT319" s="209"/>
      <c r="AU319" s="2"/>
      <c r="AV319" s="2"/>
      <c r="AW319" s="2"/>
      <c r="AX319" s="2"/>
      <c r="AY319" s="2"/>
      <c r="AZ319" s="2"/>
      <c r="BA319" s="2"/>
      <c r="BB319" s="2"/>
      <c r="BC319" s="2"/>
      <c r="BD319" s="2"/>
      <c r="BE319" s="2"/>
      <c r="BF319" s="2"/>
      <c r="BG319" s="2"/>
      <c r="BH319" s="2"/>
      <c r="BI319" s="2"/>
      <c r="BJ319" s="2"/>
      <c r="BK319" s="2"/>
      <c r="BL319" s="2"/>
      <c r="BM319" s="2"/>
      <c r="BN319" s="2"/>
      <c r="BO319" s="2"/>
      <c r="BP319" s="2"/>
      <c r="BQ319" s="2"/>
    </row>
    <row r="320" spans="1:69" ht="12.75" customHeight="1" x14ac:dyDescent="0.25">
      <c r="A320" s="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09"/>
      <c r="AH320" s="2"/>
      <c r="AI320" s="209"/>
      <c r="AJ320" s="2"/>
      <c r="AK320" s="2"/>
      <c r="AL320" s="2"/>
      <c r="AM320" s="2"/>
      <c r="AN320" s="2"/>
      <c r="AO320" s="2"/>
      <c r="AP320" s="2"/>
      <c r="AQ320" s="209"/>
      <c r="AR320" s="2"/>
      <c r="AS320" s="2"/>
      <c r="AT320" s="209"/>
      <c r="AU320" s="2"/>
      <c r="AV320" s="2"/>
      <c r="AW320" s="2"/>
      <c r="AX320" s="2"/>
      <c r="AY320" s="2"/>
      <c r="AZ320" s="2"/>
      <c r="BA320" s="2"/>
      <c r="BB320" s="2"/>
      <c r="BC320" s="2"/>
      <c r="BD320" s="2"/>
      <c r="BE320" s="2"/>
      <c r="BF320" s="2"/>
      <c r="BG320" s="2"/>
      <c r="BH320" s="2"/>
      <c r="BI320" s="2"/>
      <c r="BJ320" s="2"/>
      <c r="BK320" s="2"/>
      <c r="BL320" s="2"/>
      <c r="BM320" s="2"/>
      <c r="BN320" s="2"/>
      <c r="BO320" s="2"/>
      <c r="BP320" s="2"/>
      <c r="BQ320" s="2"/>
    </row>
    <row r="321" spans="1:69" ht="12.75" customHeight="1" x14ac:dyDescent="0.25">
      <c r="A321" s="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09"/>
      <c r="AH321" s="2"/>
      <c r="AI321" s="209"/>
      <c r="AJ321" s="2"/>
      <c r="AK321" s="2"/>
      <c r="AL321" s="2"/>
      <c r="AM321" s="2"/>
      <c r="AN321" s="2"/>
      <c r="AO321" s="2"/>
      <c r="AP321" s="2"/>
      <c r="AQ321" s="209"/>
      <c r="AR321" s="2"/>
      <c r="AS321" s="2"/>
      <c r="AT321" s="209"/>
      <c r="AU321" s="2"/>
      <c r="AV321" s="2"/>
      <c r="AW321" s="2"/>
      <c r="AX321" s="2"/>
      <c r="AY321" s="2"/>
      <c r="AZ321" s="2"/>
      <c r="BA321" s="2"/>
      <c r="BB321" s="2"/>
      <c r="BC321" s="2"/>
      <c r="BD321" s="2"/>
      <c r="BE321" s="2"/>
      <c r="BF321" s="2"/>
      <c r="BG321" s="2"/>
      <c r="BH321" s="2"/>
      <c r="BI321" s="2"/>
      <c r="BJ321" s="2"/>
      <c r="BK321" s="2"/>
      <c r="BL321" s="2"/>
      <c r="BM321" s="2"/>
      <c r="BN321" s="2"/>
      <c r="BO321" s="2"/>
      <c r="BP321" s="2"/>
      <c r="BQ321" s="2"/>
    </row>
    <row r="322" spans="1:69" ht="12.75" customHeight="1" x14ac:dyDescent="0.25">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09"/>
      <c r="AH322" s="2"/>
      <c r="AI322" s="209"/>
      <c r="AJ322" s="2"/>
      <c r="AK322" s="2"/>
      <c r="AL322" s="2"/>
      <c r="AM322" s="2"/>
      <c r="AN322" s="2"/>
      <c r="AO322" s="2"/>
      <c r="AP322" s="2"/>
      <c r="AQ322" s="209"/>
      <c r="AR322" s="2"/>
      <c r="AS322" s="2"/>
      <c r="AT322" s="209"/>
      <c r="AU322" s="2"/>
      <c r="AV322" s="2"/>
      <c r="AW322" s="2"/>
      <c r="AX322" s="2"/>
      <c r="AY322" s="2"/>
      <c r="AZ322" s="2"/>
      <c r="BA322" s="2"/>
      <c r="BB322" s="2"/>
      <c r="BC322" s="2"/>
      <c r="BD322" s="2"/>
      <c r="BE322" s="2"/>
      <c r="BF322" s="2"/>
      <c r="BG322" s="2"/>
      <c r="BH322" s="2"/>
      <c r="BI322" s="2"/>
      <c r="BJ322" s="2"/>
      <c r="BK322" s="2"/>
      <c r="BL322" s="2"/>
      <c r="BM322" s="2"/>
      <c r="BN322" s="2"/>
      <c r="BO322" s="2"/>
      <c r="BP322" s="2"/>
      <c r="BQ322" s="2"/>
    </row>
    <row r="323" spans="1:69" ht="12.75" customHeight="1" x14ac:dyDescent="0.25">
      <c r="A323" s="7"/>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09"/>
      <c r="AH323" s="2"/>
      <c r="AI323" s="209"/>
      <c r="AJ323" s="2"/>
      <c r="AK323" s="2"/>
      <c r="AL323" s="2"/>
      <c r="AM323" s="2"/>
      <c r="AN323" s="2"/>
      <c r="AO323" s="2"/>
      <c r="AP323" s="2"/>
      <c r="AQ323" s="209"/>
      <c r="AR323" s="2"/>
      <c r="AS323" s="2"/>
      <c r="AT323" s="209"/>
      <c r="AU323" s="2"/>
      <c r="AV323" s="2"/>
      <c r="AW323" s="2"/>
      <c r="AX323" s="2"/>
      <c r="AY323" s="2"/>
      <c r="AZ323" s="2"/>
      <c r="BA323" s="2"/>
      <c r="BB323" s="2"/>
      <c r="BC323" s="2"/>
      <c r="BD323" s="2"/>
      <c r="BE323" s="2"/>
      <c r="BF323" s="2"/>
      <c r="BG323" s="2"/>
      <c r="BH323" s="2"/>
      <c r="BI323" s="2"/>
      <c r="BJ323" s="2"/>
      <c r="BK323" s="2"/>
      <c r="BL323" s="2"/>
      <c r="BM323" s="2"/>
      <c r="BN323" s="2"/>
      <c r="BO323" s="2"/>
      <c r="BP323" s="2"/>
      <c r="BQ323" s="2"/>
    </row>
    <row r="324" spans="1:69" ht="12.75" customHeight="1" x14ac:dyDescent="0.25">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09"/>
      <c r="AH324" s="2"/>
      <c r="AI324" s="209"/>
      <c r="AJ324" s="2"/>
      <c r="AK324" s="2"/>
      <c r="AL324" s="2"/>
      <c r="AM324" s="2"/>
      <c r="AN324" s="2"/>
      <c r="AO324" s="2"/>
      <c r="AP324" s="2"/>
      <c r="AQ324" s="209"/>
      <c r="AR324" s="2"/>
      <c r="AS324" s="2"/>
      <c r="AT324" s="209"/>
      <c r="AU324" s="2"/>
      <c r="AV324" s="2"/>
      <c r="AW324" s="2"/>
      <c r="AX324" s="2"/>
      <c r="AY324" s="2"/>
      <c r="AZ324" s="2"/>
      <c r="BA324" s="2"/>
      <c r="BB324" s="2"/>
      <c r="BC324" s="2"/>
      <c r="BD324" s="2"/>
      <c r="BE324" s="2"/>
      <c r="BF324" s="2"/>
      <c r="BG324" s="2"/>
      <c r="BH324" s="2"/>
      <c r="BI324" s="2"/>
      <c r="BJ324" s="2"/>
      <c r="BK324" s="2"/>
      <c r="BL324" s="2"/>
      <c r="BM324" s="2"/>
      <c r="BN324" s="2"/>
      <c r="BO324" s="2"/>
      <c r="BP324" s="2"/>
      <c r="BQ324" s="2"/>
    </row>
    <row r="325" spans="1:69" ht="12.75" customHeight="1" x14ac:dyDescent="0.25">
      <c r="A325" s="7"/>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09"/>
      <c r="AH325" s="2"/>
      <c r="AI325" s="209"/>
      <c r="AJ325" s="2"/>
      <c r="AK325" s="2"/>
      <c r="AL325" s="2"/>
      <c r="AM325" s="2"/>
      <c r="AN325" s="2"/>
      <c r="AO325" s="2"/>
      <c r="AP325" s="2"/>
      <c r="AQ325" s="209"/>
      <c r="AR325" s="2"/>
      <c r="AS325" s="2"/>
      <c r="AT325" s="209"/>
      <c r="AU325" s="2"/>
      <c r="AV325" s="2"/>
      <c r="AW325" s="2"/>
      <c r="AX325" s="2"/>
      <c r="AY325" s="2"/>
      <c r="AZ325" s="2"/>
      <c r="BA325" s="2"/>
      <c r="BB325" s="2"/>
      <c r="BC325" s="2"/>
      <c r="BD325" s="2"/>
      <c r="BE325" s="2"/>
      <c r="BF325" s="2"/>
      <c r="BG325" s="2"/>
      <c r="BH325" s="2"/>
      <c r="BI325" s="2"/>
      <c r="BJ325" s="2"/>
      <c r="BK325" s="2"/>
      <c r="BL325" s="2"/>
      <c r="BM325" s="2"/>
      <c r="BN325" s="2"/>
      <c r="BO325" s="2"/>
      <c r="BP325" s="2"/>
      <c r="BQ325" s="2"/>
    </row>
    <row r="326" spans="1:69" ht="12.75" customHeight="1" x14ac:dyDescent="0.25">
      <c r="A326" s="7"/>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09"/>
      <c r="AH326" s="2"/>
      <c r="AI326" s="209"/>
      <c r="AJ326" s="2"/>
      <c r="AK326" s="2"/>
      <c r="AL326" s="2"/>
      <c r="AM326" s="2"/>
      <c r="AN326" s="2"/>
      <c r="AO326" s="2"/>
      <c r="AP326" s="2"/>
      <c r="AQ326" s="209"/>
      <c r="AR326" s="2"/>
      <c r="AS326" s="2"/>
      <c r="AT326" s="209"/>
      <c r="AU326" s="2"/>
      <c r="AV326" s="2"/>
      <c r="AW326" s="2"/>
      <c r="AX326" s="2"/>
      <c r="AY326" s="2"/>
      <c r="AZ326" s="2"/>
      <c r="BA326" s="2"/>
      <c r="BB326" s="2"/>
      <c r="BC326" s="2"/>
      <c r="BD326" s="2"/>
      <c r="BE326" s="2"/>
      <c r="BF326" s="2"/>
      <c r="BG326" s="2"/>
      <c r="BH326" s="2"/>
      <c r="BI326" s="2"/>
      <c r="BJ326" s="2"/>
      <c r="BK326" s="2"/>
      <c r="BL326" s="2"/>
      <c r="BM326" s="2"/>
      <c r="BN326" s="2"/>
      <c r="BO326" s="2"/>
      <c r="BP326" s="2"/>
      <c r="BQ326" s="2"/>
    </row>
    <row r="327" spans="1:69" ht="12.75" customHeight="1" x14ac:dyDescent="0.25">
      <c r="A327" s="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09"/>
      <c r="AH327" s="2"/>
      <c r="AI327" s="209"/>
      <c r="AJ327" s="2"/>
      <c r="AK327" s="2"/>
      <c r="AL327" s="2"/>
      <c r="AM327" s="2"/>
      <c r="AN327" s="2"/>
      <c r="AO327" s="2"/>
      <c r="AP327" s="2"/>
      <c r="AQ327" s="209"/>
      <c r="AR327" s="2"/>
      <c r="AS327" s="2"/>
      <c r="AT327" s="209"/>
      <c r="AU327" s="2"/>
      <c r="AV327" s="2"/>
      <c r="AW327" s="2"/>
      <c r="AX327" s="2"/>
      <c r="AY327" s="2"/>
      <c r="AZ327" s="2"/>
      <c r="BA327" s="2"/>
      <c r="BB327" s="2"/>
      <c r="BC327" s="2"/>
      <c r="BD327" s="2"/>
      <c r="BE327" s="2"/>
      <c r="BF327" s="2"/>
      <c r="BG327" s="2"/>
      <c r="BH327" s="2"/>
      <c r="BI327" s="2"/>
      <c r="BJ327" s="2"/>
      <c r="BK327" s="2"/>
      <c r="BL327" s="2"/>
      <c r="BM327" s="2"/>
      <c r="BN327" s="2"/>
      <c r="BO327" s="2"/>
      <c r="BP327" s="2"/>
      <c r="BQ327" s="2"/>
    </row>
    <row r="328" spans="1:69" ht="12.75" customHeight="1" x14ac:dyDescent="0.25">
      <c r="A328" s="7"/>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09"/>
      <c r="AH328" s="2"/>
      <c r="AI328" s="209"/>
      <c r="AJ328" s="2"/>
      <c r="AK328" s="2"/>
      <c r="AL328" s="2"/>
      <c r="AM328" s="2"/>
      <c r="AN328" s="2"/>
      <c r="AO328" s="2"/>
      <c r="AP328" s="2"/>
      <c r="AQ328" s="209"/>
      <c r="AR328" s="2"/>
      <c r="AS328" s="2"/>
      <c r="AT328" s="209"/>
      <c r="AU328" s="2"/>
      <c r="AV328" s="2"/>
      <c r="AW328" s="2"/>
      <c r="AX328" s="2"/>
      <c r="AY328" s="2"/>
      <c r="AZ328" s="2"/>
      <c r="BA328" s="2"/>
      <c r="BB328" s="2"/>
      <c r="BC328" s="2"/>
      <c r="BD328" s="2"/>
      <c r="BE328" s="2"/>
      <c r="BF328" s="2"/>
      <c r="BG328" s="2"/>
      <c r="BH328" s="2"/>
      <c r="BI328" s="2"/>
      <c r="BJ328" s="2"/>
      <c r="BK328" s="2"/>
      <c r="BL328" s="2"/>
      <c r="BM328" s="2"/>
      <c r="BN328" s="2"/>
      <c r="BO328" s="2"/>
      <c r="BP328" s="2"/>
      <c r="BQ328" s="2"/>
    </row>
    <row r="329" spans="1:69" ht="12.75" customHeight="1" x14ac:dyDescent="0.25">
      <c r="A329" s="7"/>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09"/>
      <c r="AH329" s="2"/>
      <c r="AI329" s="209"/>
      <c r="AJ329" s="2"/>
      <c r="AK329" s="2"/>
      <c r="AL329" s="2"/>
      <c r="AM329" s="2"/>
      <c r="AN329" s="2"/>
      <c r="AO329" s="2"/>
      <c r="AP329" s="2"/>
      <c r="AQ329" s="209"/>
      <c r="AR329" s="2"/>
      <c r="AS329" s="2"/>
      <c r="AT329" s="209"/>
      <c r="AU329" s="2"/>
      <c r="AV329" s="2"/>
      <c r="AW329" s="2"/>
      <c r="AX329" s="2"/>
      <c r="AY329" s="2"/>
      <c r="AZ329" s="2"/>
      <c r="BA329" s="2"/>
      <c r="BB329" s="2"/>
      <c r="BC329" s="2"/>
      <c r="BD329" s="2"/>
      <c r="BE329" s="2"/>
      <c r="BF329" s="2"/>
      <c r="BG329" s="2"/>
      <c r="BH329" s="2"/>
      <c r="BI329" s="2"/>
      <c r="BJ329" s="2"/>
      <c r="BK329" s="2"/>
      <c r="BL329" s="2"/>
      <c r="BM329" s="2"/>
      <c r="BN329" s="2"/>
      <c r="BO329" s="2"/>
      <c r="BP329" s="2"/>
      <c r="BQ329" s="2"/>
    </row>
    <row r="330" spans="1:69" ht="12.75" customHeight="1" x14ac:dyDescent="0.25">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09"/>
      <c r="AH330" s="2"/>
      <c r="AI330" s="209"/>
      <c r="AJ330" s="2"/>
      <c r="AK330" s="2"/>
      <c r="AL330" s="2"/>
      <c r="AM330" s="2"/>
      <c r="AN330" s="2"/>
      <c r="AO330" s="2"/>
      <c r="AP330" s="2"/>
      <c r="AQ330" s="209"/>
      <c r="AR330" s="2"/>
      <c r="AS330" s="2"/>
      <c r="AT330" s="209"/>
      <c r="AU330" s="2"/>
      <c r="AV330" s="2"/>
      <c r="AW330" s="2"/>
      <c r="AX330" s="2"/>
      <c r="AY330" s="2"/>
      <c r="AZ330" s="2"/>
      <c r="BA330" s="2"/>
      <c r="BB330" s="2"/>
      <c r="BC330" s="2"/>
      <c r="BD330" s="2"/>
      <c r="BE330" s="2"/>
      <c r="BF330" s="2"/>
      <c r="BG330" s="2"/>
      <c r="BH330" s="2"/>
      <c r="BI330" s="2"/>
      <c r="BJ330" s="2"/>
      <c r="BK330" s="2"/>
      <c r="BL330" s="2"/>
      <c r="BM330" s="2"/>
      <c r="BN330" s="2"/>
      <c r="BO330" s="2"/>
      <c r="BP330" s="2"/>
      <c r="BQ330" s="2"/>
    </row>
    <row r="331" spans="1:69" ht="12.75" customHeight="1" x14ac:dyDescent="0.25">
      <c r="A331" s="7"/>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09"/>
      <c r="AH331" s="2"/>
      <c r="AI331" s="209"/>
      <c r="AJ331" s="2"/>
      <c r="AK331" s="2"/>
      <c r="AL331" s="2"/>
      <c r="AM331" s="2"/>
      <c r="AN331" s="2"/>
      <c r="AO331" s="2"/>
      <c r="AP331" s="2"/>
      <c r="AQ331" s="209"/>
      <c r="AR331" s="2"/>
      <c r="AS331" s="2"/>
      <c r="AT331" s="209"/>
      <c r="AU331" s="2"/>
      <c r="AV331" s="2"/>
      <c r="AW331" s="2"/>
      <c r="AX331" s="2"/>
      <c r="AY331" s="2"/>
      <c r="AZ331" s="2"/>
      <c r="BA331" s="2"/>
      <c r="BB331" s="2"/>
      <c r="BC331" s="2"/>
      <c r="BD331" s="2"/>
      <c r="BE331" s="2"/>
      <c r="BF331" s="2"/>
      <c r="BG331" s="2"/>
      <c r="BH331" s="2"/>
      <c r="BI331" s="2"/>
      <c r="BJ331" s="2"/>
      <c r="BK331" s="2"/>
      <c r="BL331" s="2"/>
      <c r="BM331" s="2"/>
      <c r="BN331" s="2"/>
      <c r="BO331" s="2"/>
      <c r="BP331" s="2"/>
      <c r="BQ331" s="2"/>
    </row>
    <row r="332" spans="1:69" ht="12.75" customHeight="1" x14ac:dyDescent="0.25">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09"/>
      <c r="AH332" s="2"/>
      <c r="AI332" s="209"/>
      <c r="AJ332" s="2"/>
      <c r="AK332" s="2"/>
      <c r="AL332" s="2"/>
      <c r="AM332" s="2"/>
      <c r="AN332" s="2"/>
      <c r="AO332" s="2"/>
      <c r="AP332" s="2"/>
      <c r="AQ332" s="209"/>
      <c r="AR332" s="2"/>
      <c r="AS332" s="2"/>
      <c r="AT332" s="209"/>
      <c r="AU332" s="2"/>
      <c r="AV332" s="2"/>
      <c r="AW332" s="2"/>
      <c r="AX332" s="2"/>
      <c r="AY332" s="2"/>
      <c r="AZ332" s="2"/>
      <c r="BA332" s="2"/>
      <c r="BB332" s="2"/>
      <c r="BC332" s="2"/>
      <c r="BD332" s="2"/>
      <c r="BE332" s="2"/>
      <c r="BF332" s="2"/>
      <c r="BG332" s="2"/>
      <c r="BH332" s="2"/>
      <c r="BI332" s="2"/>
      <c r="BJ332" s="2"/>
      <c r="BK332" s="2"/>
      <c r="BL332" s="2"/>
      <c r="BM332" s="2"/>
      <c r="BN332" s="2"/>
      <c r="BO332" s="2"/>
      <c r="BP332" s="2"/>
      <c r="BQ332" s="2"/>
    </row>
    <row r="333" spans="1:69" ht="12.75" customHeight="1" x14ac:dyDescent="0.25">
      <c r="A333" s="7"/>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09"/>
      <c r="AH333" s="2"/>
      <c r="AI333" s="209"/>
      <c r="AJ333" s="2"/>
      <c r="AK333" s="2"/>
      <c r="AL333" s="2"/>
      <c r="AM333" s="2"/>
      <c r="AN333" s="2"/>
      <c r="AO333" s="2"/>
      <c r="AP333" s="2"/>
      <c r="AQ333" s="209"/>
      <c r="AR333" s="2"/>
      <c r="AS333" s="2"/>
      <c r="AT333" s="209"/>
      <c r="AU333" s="2"/>
      <c r="AV333" s="2"/>
      <c r="AW333" s="2"/>
      <c r="AX333" s="2"/>
      <c r="AY333" s="2"/>
      <c r="AZ333" s="2"/>
      <c r="BA333" s="2"/>
      <c r="BB333" s="2"/>
      <c r="BC333" s="2"/>
      <c r="BD333" s="2"/>
      <c r="BE333" s="2"/>
      <c r="BF333" s="2"/>
      <c r="BG333" s="2"/>
      <c r="BH333" s="2"/>
      <c r="BI333" s="2"/>
      <c r="BJ333" s="2"/>
      <c r="BK333" s="2"/>
      <c r="BL333" s="2"/>
      <c r="BM333" s="2"/>
      <c r="BN333" s="2"/>
      <c r="BO333" s="2"/>
      <c r="BP333" s="2"/>
      <c r="BQ333" s="2"/>
    </row>
    <row r="334" spans="1:69" ht="12.75" customHeight="1" x14ac:dyDescent="0.25">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09"/>
      <c r="AH334" s="2"/>
      <c r="AI334" s="209"/>
      <c r="AJ334" s="2"/>
      <c r="AK334" s="2"/>
      <c r="AL334" s="2"/>
      <c r="AM334" s="2"/>
      <c r="AN334" s="2"/>
      <c r="AO334" s="2"/>
      <c r="AP334" s="2"/>
      <c r="AQ334" s="209"/>
      <c r="AR334" s="2"/>
      <c r="AS334" s="2"/>
      <c r="AT334" s="209"/>
      <c r="AU334" s="2"/>
      <c r="AV334" s="2"/>
      <c r="AW334" s="2"/>
      <c r="AX334" s="2"/>
      <c r="AY334" s="2"/>
      <c r="AZ334" s="2"/>
      <c r="BA334" s="2"/>
      <c r="BB334" s="2"/>
      <c r="BC334" s="2"/>
      <c r="BD334" s="2"/>
      <c r="BE334" s="2"/>
      <c r="BF334" s="2"/>
      <c r="BG334" s="2"/>
      <c r="BH334" s="2"/>
      <c r="BI334" s="2"/>
      <c r="BJ334" s="2"/>
      <c r="BK334" s="2"/>
      <c r="BL334" s="2"/>
      <c r="BM334" s="2"/>
      <c r="BN334" s="2"/>
      <c r="BO334" s="2"/>
      <c r="BP334" s="2"/>
      <c r="BQ334" s="2"/>
    </row>
    <row r="335" spans="1:69" ht="12.75" customHeight="1" x14ac:dyDescent="0.25">
      <c r="A335" s="7"/>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09"/>
      <c r="AH335" s="2"/>
      <c r="AI335" s="209"/>
      <c r="AJ335" s="2"/>
      <c r="AK335" s="2"/>
      <c r="AL335" s="2"/>
      <c r="AM335" s="2"/>
      <c r="AN335" s="2"/>
      <c r="AO335" s="2"/>
      <c r="AP335" s="2"/>
      <c r="AQ335" s="209"/>
      <c r="AR335" s="2"/>
      <c r="AS335" s="2"/>
      <c r="AT335" s="209"/>
      <c r="AU335" s="2"/>
      <c r="AV335" s="2"/>
      <c r="AW335" s="2"/>
      <c r="AX335" s="2"/>
      <c r="AY335" s="2"/>
      <c r="AZ335" s="2"/>
      <c r="BA335" s="2"/>
      <c r="BB335" s="2"/>
      <c r="BC335" s="2"/>
      <c r="BD335" s="2"/>
      <c r="BE335" s="2"/>
      <c r="BF335" s="2"/>
      <c r="BG335" s="2"/>
      <c r="BH335" s="2"/>
      <c r="BI335" s="2"/>
      <c r="BJ335" s="2"/>
      <c r="BK335" s="2"/>
      <c r="BL335" s="2"/>
      <c r="BM335" s="2"/>
      <c r="BN335" s="2"/>
      <c r="BO335" s="2"/>
      <c r="BP335" s="2"/>
      <c r="BQ335" s="2"/>
    </row>
    <row r="336" spans="1:69" ht="12.75" customHeight="1" x14ac:dyDescent="0.25">
      <c r="A336" s="7"/>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09"/>
      <c r="AH336" s="2"/>
      <c r="AI336" s="209"/>
      <c r="AJ336" s="2"/>
      <c r="AK336" s="2"/>
      <c r="AL336" s="2"/>
      <c r="AM336" s="2"/>
      <c r="AN336" s="2"/>
      <c r="AO336" s="2"/>
      <c r="AP336" s="2"/>
      <c r="AQ336" s="209"/>
      <c r="AR336" s="2"/>
      <c r="AS336" s="2"/>
      <c r="AT336" s="209"/>
      <c r="AU336" s="2"/>
      <c r="AV336" s="2"/>
      <c r="AW336" s="2"/>
      <c r="AX336" s="2"/>
      <c r="AY336" s="2"/>
      <c r="AZ336" s="2"/>
      <c r="BA336" s="2"/>
      <c r="BB336" s="2"/>
      <c r="BC336" s="2"/>
      <c r="BD336" s="2"/>
      <c r="BE336" s="2"/>
      <c r="BF336" s="2"/>
      <c r="BG336" s="2"/>
      <c r="BH336" s="2"/>
      <c r="BI336" s="2"/>
      <c r="BJ336" s="2"/>
      <c r="BK336" s="2"/>
      <c r="BL336" s="2"/>
      <c r="BM336" s="2"/>
      <c r="BN336" s="2"/>
      <c r="BO336" s="2"/>
      <c r="BP336" s="2"/>
      <c r="BQ336" s="2"/>
    </row>
    <row r="337" spans="1:69" ht="12.75" customHeight="1" x14ac:dyDescent="0.25">
      <c r="A337" s="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09"/>
      <c r="AH337" s="2"/>
      <c r="AI337" s="209"/>
      <c r="AJ337" s="2"/>
      <c r="AK337" s="2"/>
      <c r="AL337" s="2"/>
      <c r="AM337" s="2"/>
      <c r="AN337" s="2"/>
      <c r="AO337" s="2"/>
      <c r="AP337" s="2"/>
      <c r="AQ337" s="209"/>
      <c r="AR337" s="2"/>
      <c r="AS337" s="2"/>
      <c r="AT337" s="209"/>
      <c r="AU337" s="2"/>
      <c r="AV337" s="2"/>
      <c r="AW337" s="2"/>
      <c r="AX337" s="2"/>
      <c r="AY337" s="2"/>
      <c r="AZ337" s="2"/>
      <c r="BA337" s="2"/>
      <c r="BB337" s="2"/>
      <c r="BC337" s="2"/>
      <c r="BD337" s="2"/>
      <c r="BE337" s="2"/>
      <c r="BF337" s="2"/>
      <c r="BG337" s="2"/>
      <c r="BH337" s="2"/>
      <c r="BI337" s="2"/>
      <c r="BJ337" s="2"/>
      <c r="BK337" s="2"/>
      <c r="BL337" s="2"/>
      <c r="BM337" s="2"/>
      <c r="BN337" s="2"/>
      <c r="BO337" s="2"/>
      <c r="BP337" s="2"/>
      <c r="BQ337" s="2"/>
    </row>
    <row r="338" spans="1:69" ht="12.75" customHeight="1" x14ac:dyDescent="0.25">
      <c r="A338" s="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09"/>
      <c r="AH338" s="2"/>
      <c r="AI338" s="209"/>
      <c r="AJ338" s="2"/>
      <c r="AK338" s="2"/>
      <c r="AL338" s="2"/>
      <c r="AM338" s="2"/>
      <c r="AN338" s="2"/>
      <c r="AO338" s="2"/>
      <c r="AP338" s="2"/>
      <c r="AQ338" s="209"/>
      <c r="AR338" s="2"/>
      <c r="AS338" s="2"/>
      <c r="AT338" s="209"/>
      <c r="AU338" s="2"/>
      <c r="AV338" s="2"/>
      <c r="AW338" s="2"/>
      <c r="AX338" s="2"/>
      <c r="AY338" s="2"/>
      <c r="AZ338" s="2"/>
      <c r="BA338" s="2"/>
      <c r="BB338" s="2"/>
      <c r="BC338" s="2"/>
      <c r="BD338" s="2"/>
      <c r="BE338" s="2"/>
      <c r="BF338" s="2"/>
      <c r="BG338" s="2"/>
      <c r="BH338" s="2"/>
      <c r="BI338" s="2"/>
      <c r="BJ338" s="2"/>
      <c r="BK338" s="2"/>
      <c r="BL338" s="2"/>
      <c r="BM338" s="2"/>
      <c r="BN338" s="2"/>
      <c r="BO338" s="2"/>
      <c r="BP338" s="2"/>
      <c r="BQ338" s="2"/>
    </row>
    <row r="339" spans="1:69" ht="12.75" customHeight="1" x14ac:dyDescent="0.25">
      <c r="A339" s="7"/>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09"/>
      <c r="AH339" s="2"/>
      <c r="AI339" s="209"/>
      <c r="AJ339" s="2"/>
      <c r="AK339" s="2"/>
      <c r="AL339" s="2"/>
      <c r="AM339" s="2"/>
      <c r="AN339" s="2"/>
      <c r="AO339" s="2"/>
      <c r="AP339" s="2"/>
      <c r="AQ339" s="209"/>
      <c r="AR339" s="2"/>
      <c r="AS339" s="2"/>
      <c r="AT339" s="209"/>
      <c r="AU339" s="2"/>
      <c r="AV339" s="2"/>
      <c r="AW339" s="2"/>
      <c r="AX339" s="2"/>
      <c r="AY339" s="2"/>
      <c r="AZ339" s="2"/>
      <c r="BA339" s="2"/>
      <c r="BB339" s="2"/>
      <c r="BC339" s="2"/>
      <c r="BD339" s="2"/>
      <c r="BE339" s="2"/>
      <c r="BF339" s="2"/>
      <c r="BG339" s="2"/>
      <c r="BH339" s="2"/>
      <c r="BI339" s="2"/>
      <c r="BJ339" s="2"/>
      <c r="BK339" s="2"/>
      <c r="BL339" s="2"/>
      <c r="BM339" s="2"/>
      <c r="BN339" s="2"/>
      <c r="BO339" s="2"/>
      <c r="BP339" s="2"/>
      <c r="BQ339" s="2"/>
    </row>
    <row r="340" spans="1:69" ht="12.75" customHeight="1" x14ac:dyDescent="0.25">
      <c r="A340" s="7"/>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09"/>
      <c r="AH340" s="2"/>
      <c r="AI340" s="209"/>
      <c r="AJ340" s="2"/>
      <c r="AK340" s="2"/>
      <c r="AL340" s="2"/>
      <c r="AM340" s="2"/>
      <c r="AN340" s="2"/>
      <c r="AO340" s="2"/>
      <c r="AP340" s="2"/>
      <c r="AQ340" s="209"/>
      <c r="AR340" s="2"/>
      <c r="AS340" s="2"/>
      <c r="AT340" s="209"/>
      <c r="AU340" s="2"/>
      <c r="AV340" s="2"/>
      <c r="AW340" s="2"/>
      <c r="AX340" s="2"/>
      <c r="AY340" s="2"/>
      <c r="AZ340" s="2"/>
      <c r="BA340" s="2"/>
      <c r="BB340" s="2"/>
      <c r="BC340" s="2"/>
      <c r="BD340" s="2"/>
      <c r="BE340" s="2"/>
      <c r="BF340" s="2"/>
      <c r="BG340" s="2"/>
      <c r="BH340" s="2"/>
      <c r="BI340" s="2"/>
      <c r="BJ340" s="2"/>
      <c r="BK340" s="2"/>
      <c r="BL340" s="2"/>
      <c r="BM340" s="2"/>
      <c r="BN340" s="2"/>
      <c r="BO340" s="2"/>
      <c r="BP340" s="2"/>
      <c r="BQ340" s="2"/>
    </row>
    <row r="341" spans="1:69" ht="12.75" customHeight="1" x14ac:dyDescent="0.25">
      <c r="A341" s="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09"/>
      <c r="AH341" s="2"/>
      <c r="AI341" s="209"/>
      <c r="AJ341" s="2"/>
      <c r="AK341" s="2"/>
      <c r="AL341" s="2"/>
      <c r="AM341" s="2"/>
      <c r="AN341" s="2"/>
      <c r="AO341" s="2"/>
      <c r="AP341" s="2"/>
      <c r="AQ341" s="209"/>
      <c r="AR341" s="2"/>
      <c r="AS341" s="2"/>
      <c r="AT341" s="209"/>
      <c r="AU341" s="2"/>
      <c r="AV341" s="2"/>
      <c r="AW341" s="2"/>
      <c r="AX341" s="2"/>
      <c r="AY341" s="2"/>
      <c r="AZ341" s="2"/>
      <c r="BA341" s="2"/>
      <c r="BB341" s="2"/>
      <c r="BC341" s="2"/>
      <c r="BD341" s="2"/>
      <c r="BE341" s="2"/>
      <c r="BF341" s="2"/>
      <c r="BG341" s="2"/>
      <c r="BH341" s="2"/>
      <c r="BI341" s="2"/>
      <c r="BJ341" s="2"/>
      <c r="BK341" s="2"/>
      <c r="BL341" s="2"/>
      <c r="BM341" s="2"/>
      <c r="BN341" s="2"/>
      <c r="BO341" s="2"/>
      <c r="BP341" s="2"/>
      <c r="BQ341" s="2"/>
    </row>
    <row r="342" spans="1:69" ht="12.75" customHeight="1" x14ac:dyDescent="0.25">
      <c r="A342" s="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09"/>
      <c r="AH342" s="2"/>
      <c r="AI342" s="209"/>
      <c r="AJ342" s="2"/>
      <c r="AK342" s="2"/>
      <c r="AL342" s="2"/>
      <c r="AM342" s="2"/>
      <c r="AN342" s="2"/>
      <c r="AO342" s="2"/>
      <c r="AP342" s="2"/>
      <c r="AQ342" s="209"/>
      <c r="AR342" s="2"/>
      <c r="AS342" s="2"/>
      <c r="AT342" s="209"/>
      <c r="AU342" s="2"/>
      <c r="AV342" s="2"/>
      <c r="AW342" s="2"/>
      <c r="AX342" s="2"/>
      <c r="AY342" s="2"/>
      <c r="AZ342" s="2"/>
      <c r="BA342" s="2"/>
      <c r="BB342" s="2"/>
      <c r="BC342" s="2"/>
      <c r="BD342" s="2"/>
      <c r="BE342" s="2"/>
      <c r="BF342" s="2"/>
      <c r="BG342" s="2"/>
      <c r="BH342" s="2"/>
      <c r="BI342" s="2"/>
      <c r="BJ342" s="2"/>
      <c r="BK342" s="2"/>
      <c r="BL342" s="2"/>
      <c r="BM342" s="2"/>
      <c r="BN342" s="2"/>
      <c r="BO342" s="2"/>
      <c r="BP342" s="2"/>
      <c r="BQ342" s="2"/>
    </row>
    <row r="343" spans="1:69" ht="12.75" customHeight="1" x14ac:dyDescent="0.25">
      <c r="A343" s="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09"/>
      <c r="AH343" s="2"/>
      <c r="AI343" s="209"/>
      <c r="AJ343" s="2"/>
      <c r="AK343" s="2"/>
      <c r="AL343" s="2"/>
      <c r="AM343" s="2"/>
      <c r="AN343" s="2"/>
      <c r="AO343" s="2"/>
      <c r="AP343" s="2"/>
      <c r="AQ343" s="209"/>
      <c r="AR343" s="2"/>
      <c r="AS343" s="2"/>
      <c r="AT343" s="209"/>
      <c r="AU343" s="2"/>
      <c r="AV343" s="2"/>
      <c r="AW343" s="2"/>
      <c r="AX343" s="2"/>
      <c r="AY343" s="2"/>
      <c r="AZ343" s="2"/>
      <c r="BA343" s="2"/>
      <c r="BB343" s="2"/>
      <c r="BC343" s="2"/>
      <c r="BD343" s="2"/>
      <c r="BE343" s="2"/>
      <c r="BF343" s="2"/>
      <c r="BG343" s="2"/>
      <c r="BH343" s="2"/>
      <c r="BI343" s="2"/>
      <c r="BJ343" s="2"/>
      <c r="BK343" s="2"/>
      <c r="BL343" s="2"/>
      <c r="BM343" s="2"/>
      <c r="BN343" s="2"/>
      <c r="BO343" s="2"/>
      <c r="BP343" s="2"/>
      <c r="BQ343" s="2"/>
    </row>
    <row r="344" spans="1:69" ht="12.75" customHeight="1" x14ac:dyDescent="0.25">
      <c r="A344" s="7"/>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09"/>
      <c r="AH344" s="2"/>
      <c r="AI344" s="209"/>
      <c r="AJ344" s="2"/>
      <c r="AK344" s="2"/>
      <c r="AL344" s="2"/>
      <c r="AM344" s="2"/>
      <c r="AN344" s="2"/>
      <c r="AO344" s="2"/>
      <c r="AP344" s="2"/>
      <c r="AQ344" s="209"/>
      <c r="AR344" s="2"/>
      <c r="AS344" s="2"/>
      <c r="AT344" s="209"/>
      <c r="AU344" s="2"/>
      <c r="AV344" s="2"/>
      <c r="AW344" s="2"/>
      <c r="AX344" s="2"/>
      <c r="AY344" s="2"/>
      <c r="AZ344" s="2"/>
      <c r="BA344" s="2"/>
      <c r="BB344" s="2"/>
      <c r="BC344" s="2"/>
      <c r="BD344" s="2"/>
      <c r="BE344" s="2"/>
      <c r="BF344" s="2"/>
      <c r="BG344" s="2"/>
      <c r="BH344" s="2"/>
      <c r="BI344" s="2"/>
      <c r="BJ344" s="2"/>
      <c r="BK344" s="2"/>
      <c r="BL344" s="2"/>
      <c r="BM344" s="2"/>
      <c r="BN344" s="2"/>
      <c r="BO344" s="2"/>
      <c r="BP344" s="2"/>
      <c r="BQ344" s="2"/>
    </row>
    <row r="345" spans="1:69" ht="12.75" customHeight="1" x14ac:dyDescent="0.25">
      <c r="A345" s="7"/>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09"/>
      <c r="AH345" s="2"/>
      <c r="AI345" s="209"/>
      <c r="AJ345" s="2"/>
      <c r="AK345" s="2"/>
      <c r="AL345" s="2"/>
      <c r="AM345" s="2"/>
      <c r="AN345" s="2"/>
      <c r="AO345" s="2"/>
      <c r="AP345" s="2"/>
      <c r="AQ345" s="209"/>
      <c r="AR345" s="2"/>
      <c r="AS345" s="2"/>
      <c r="AT345" s="209"/>
      <c r="AU345" s="2"/>
      <c r="AV345" s="2"/>
      <c r="AW345" s="2"/>
      <c r="AX345" s="2"/>
      <c r="AY345" s="2"/>
      <c r="AZ345" s="2"/>
      <c r="BA345" s="2"/>
      <c r="BB345" s="2"/>
      <c r="BC345" s="2"/>
      <c r="BD345" s="2"/>
      <c r="BE345" s="2"/>
      <c r="BF345" s="2"/>
      <c r="BG345" s="2"/>
      <c r="BH345" s="2"/>
      <c r="BI345" s="2"/>
      <c r="BJ345" s="2"/>
      <c r="BK345" s="2"/>
      <c r="BL345" s="2"/>
      <c r="BM345" s="2"/>
      <c r="BN345" s="2"/>
      <c r="BO345" s="2"/>
      <c r="BP345" s="2"/>
      <c r="BQ345" s="2"/>
    </row>
    <row r="346" spans="1:69" ht="12.75" customHeight="1" x14ac:dyDescent="0.25">
      <c r="A346" s="7"/>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09"/>
      <c r="AH346" s="2"/>
      <c r="AI346" s="209"/>
      <c r="AJ346" s="2"/>
      <c r="AK346" s="2"/>
      <c r="AL346" s="2"/>
      <c r="AM346" s="2"/>
      <c r="AN346" s="2"/>
      <c r="AO346" s="2"/>
      <c r="AP346" s="2"/>
      <c r="AQ346" s="209"/>
      <c r="AR346" s="2"/>
      <c r="AS346" s="2"/>
      <c r="AT346" s="209"/>
      <c r="AU346" s="2"/>
      <c r="AV346" s="2"/>
      <c r="AW346" s="2"/>
      <c r="AX346" s="2"/>
      <c r="AY346" s="2"/>
      <c r="AZ346" s="2"/>
      <c r="BA346" s="2"/>
      <c r="BB346" s="2"/>
      <c r="BC346" s="2"/>
      <c r="BD346" s="2"/>
      <c r="BE346" s="2"/>
      <c r="BF346" s="2"/>
      <c r="BG346" s="2"/>
      <c r="BH346" s="2"/>
      <c r="BI346" s="2"/>
      <c r="BJ346" s="2"/>
      <c r="BK346" s="2"/>
      <c r="BL346" s="2"/>
      <c r="BM346" s="2"/>
      <c r="BN346" s="2"/>
      <c r="BO346" s="2"/>
      <c r="BP346" s="2"/>
      <c r="BQ346" s="2"/>
    </row>
    <row r="347" spans="1:69" ht="12.75" customHeight="1" x14ac:dyDescent="0.25">
      <c r="A347" s="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09"/>
      <c r="AH347" s="2"/>
      <c r="AI347" s="209"/>
      <c r="AJ347" s="2"/>
      <c r="AK347" s="2"/>
      <c r="AL347" s="2"/>
      <c r="AM347" s="2"/>
      <c r="AN347" s="2"/>
      <c r="AO347" s="2"/>
      <c r="AP347" s="2"/>
      <c r="AQ347" s="209"/>
      <c r="AR347" s="2"/>
      <c r="AS347" s="2"/>
      <c r="AT347" s="209"/>
      <c r="AU347" s="2"/>
      <c r="AV347" s="2"/>
      <c r="AW347" s="2"/>
      <c r="AX347" s="2"/>
      <c r="AY347" s="2"/>
      <c r="AZ347" s="2"/>
      <c r="BA347" s="2"/>
      <c r="BB347" s="2"/>
      <c r="BC347" s="2"/>
      <c r="BD347" s="2"/>
      <c r="BE347" s="2"/>
      <c r="BF347" s="2"/>
      <c r="BG347" s="2"/>
      <c r="BH347" s="2"/>
      <c r="BI347" s="2"/>
      <c r="BJ347" s="2"/>
      <c r="BK347" s="2"/>
      <c r="BL347" s="2"/>
      <c r="BM347" s="2"/>
      <c r="BN347" s="2"/>
      <c r="BO347" s="2"/>
      <c r="BP347" s="2"/>
      <c r="BQ347" s="2"/>
    </row>
    <row r="348" spans="1:69" ht="12.75" customHeight="1" x14ac:dyDescent="0.25">
      <c r="A348" s="7"/>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09"/>
      <c r="AH348" s="2"/>
      <c r="AI348" s="209"/>
      <c r="AJ348" s="2"/>
      <c r="AK348" s="2"/>
      <c r="AL348" s="2"/>
      <c r="AM348" s="2"/>
      <c r="AN348" s="2"/>
      <c r="AO348" s="2"/>
      <c r="AP348" s="2"/>
      <c r="AQ348" s="209"/>
      <c r="AR348" s="2"/>
      <c r="AS348" s="2"/>
      <c r="AT348" s="209"/>
      <c r="AU348" s="2"/>
      <c r="AV348" s="2"/>
      <c r="AW348" s="2"/>
      <c r="AX348" s="2"/>
      <c r="AY348" s="2"/>
      <c r="AZ348" s="2"/>
      <c r="BA348" s="2"/>
      <c r="BB348" s="2"/>
      <c r="BC348" s="2"/>
      <c r="BD348" s="2"/>
      <c r="BE348" s="2"/>
      <c r="BF348" s="2"/>
      <c r="BG348" s="2"/>
      <c r="BH348" s="2"/>
      <c r="BI348" s="2"/>
      <c r="BJ348" s="2"/>
      <c r="BK348" s="2"/>
      <c r="BL348" s="2"/>
      <c r="BM348" s="2"/>
      <c r="BN348" s="2"/>
      <c r="BO348" s="2"/>
      <c r="BP348" s="2"/>
      <c r="BQ348" s="2"/>
    </row>
    <row r="349" spans="1:69" ht="12.75" customHeight="1" x14ac:dyDescent="0.25">
      <c r="A349" s="7"/>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09"/>
      <c r="AH349" s="2"/>
      <c r="AI349" s="209"/>
      <c r="AJ349" s="2"/>
      <c r="AK349" s="2"/>
      <c r="AL349" s="2"/>
      <c r="AM349" s="2"/>
      <c r="AN349" s="2"/>
      <c r="AO349" s="2"/>
      <c r="AP349" s="2"/>
      <c r="AQ349" s="209"/>
      <c r="AR349" s="2"/>
      <c r="AS349" s="2"/>
      <c r="AT349" s="209"/>
      <c r="AU349" s="2"/>
      <c r="AV349" s="2"/>
      <c r="AW349" s="2"/>
      <c r="AX349" s="2"/>
      <c r="AY349" s="2"/>
      <c r="AZ349" s="2"/>
      <c r="BA349" s="2"/>
      <c r="BB349" s="2"/>
      <c r="BC349" s="2"/>
      <c r="BD349" s="2"/>
      <c r="BE349" s="2"/>
      <c r="BF349" s="2"/>
      <c r="BG349" s="2"/>
      <c r="BH349" s="2"/>
      <c r="BI349" s="2"/>
      <c r="BJ349" s="2"/>
      <c r="BK349" s="2"/>
      <c r="BL349" s="2"/>
      <c r="BM349" s="2"/>
      <c r="BN349" s="2"/>
      <c r="BO349" s="2"/>
      <c r="BP349" s="2"/>
      <c r="BQ349" s="2"/>
    </row>
    <row r="350" spans="1:69" ht="12.75" customHeight="1" x14ac:dyDescent="0.25">
      <c r="A350" s="7"/>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09"/>
      <c r="AH350" s="2"/>
      <c r="AI350" s="209"/>
      <c r="AJ350" s="2"/>
      <c r="AK350" s="2"/>
      <c r="AL350" s="2"/>
      <c r="AM350" s="2"/>
      <c r="AN350" s="2"/>
      <c r="AO350" s="2"/>
      <c r="AP350" s="2"/>
      <c r="AQ350" s="209"/>
      <c r="AR350" s="2"/>
      <c r="AS350" s="2"/>
      <c r="AT350" s="209"/>
      <c r="AU350" s="2"/>
      <c r="AV350" s="2"/>
      <c r="AW350" s="2"/>
      <c r="AX350" s="2"/>
      <c r="AY350" s="2"/>
      <c r="AZ350" s="2"/>
      <c r="BA350" s="2"/>
      <c r="BB350" s="2"/>
      <c r="BC350" s="2"/>
      <c r="BD350" s="2"/>
      <c r="BE350" s="2"/>
      <c r="BF350" s="2"/>
      <c r="BG350" s="2"/>
      <c r="BH350" s="2"/>
      <c r="BI350" s="2"/>
      <c r="BJ350" s="2"/>
      <c r="BK350" s="2"/>
      <c r="BL350" s="2"/>
      <c r="BM350" s="2"/>
      <c r="BN350" s="2"/>
      <c r="BO350" s="2"/>
      <c r="BP350" s="2"/>
      <c r="BQ350" s="2"/>
    </row>
    <row r="351" spans="1:69" ht="12.75" customHeight="1" x14ac:dyDescent="0.25">
      <c r="A351" s="7"/>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09"/>
      <c r="AH351" s="2"/>
      <c r="AI351" s="209"/>
      <c r="AJ351" s="2"/>
      <c r="AK351" s="2"/>
      <c r="AL351" s="2"/>
      <c r="AM351" s="2"/>
      <c r="AN351" s="2"/>
      <c r="AO351" s="2"/>
      <c r="AP351" s="2"/>
      <c r="AQ351" s="209"/>
      <c r="AR351" s="2"/>
      <c r="AS351" s="2"/>
      <c r="AT351" s="209"/>
      <c r="AU351" s="2"/>
      <c r="AV351" s="2"/>
      <c r="AW351" s="2"/>
      <c r="AX351" s="2"/>
      <c r="AY351" s="2"/>
      <c r="AZ351" s="2"/>
      <c r="BA351" s="2"/>
      <c r="BB351" s="2"/>
      <c r="BC351" s="2"/>
      <c r="BD351" s="2"/>
      <c r="BE351" s="2"/>
      <c r="BF351" s="2"/>
      <c r="BG351" s="2"/>
      <c r="BH351" s="2"/>
      <c r="BI351" s="2"/>
      <c r="BJ351" s="2"/>
      <c r="BK351" s="2"/>
      <c r="BL351" s="2"/>
      <c r="BM351" s="2"/>
      <c r="BN351" s="2"/>
      <c r="BO351" s="2"/>
      <c r="BP351" s="2"/>
      <c r="BQ351" s="2"/>
    </row>
    <row r="352" spans="1:69" ht="12.75" customHeight="1" x14ac:dyDescent="0.25">
      <c r="A352" s="7"/>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09"/>
      <c r="AH352" s="2"/>
      <c r="AI352" s="209"/>
      <c r="AJ352" s="2"/>
      <c r="AK352" s="2"/>
      <c r="AL352" s="2"/>
      <c r="AM352" s="2"/>
      <c r="AN352" s="2"/>
      <c r="AO352" s="2"/>
      <c r="AP352" s="2"/>
      <c r="AQ352" s="209"/>
      <c r="AR352" s="2"/>
      <c r="AS352" s="2"/>
      <c r="AT352" s="209"/>
      <c r="AU352" s="2"/>
      <c r="AV352" s="2"/>
      <c r="AW352" s="2"/>
      <c r="AX352" s="2"/>
      <c r="AY352" s="2"/>
      <c r="AZ352" s="2"/>
      <c r="BA352" s="2"/>
      <c r="BB352" s="2"/>
      <c r="BC352" s="2"/>
      <c r="BD352" s="2"/>
      <c r="BE352" s="2"/>
      <c r="BF352" s="2"/>
      <c r="BG352" s="2"/>
      <c r="BH352" s="2"/>
      <c r="BI352" s="2"/>
      <c r="BJ352" s="2"/>
      <c r="BK352" s="2"/>
      <c r="BL352" s="2"/>
      <c r="BM352" s="2"/>
      <c r="BN352" s="2"/>
      <c r="BO352" s="2"/>
      <c r="BP352" s="2"/>
      <c r="BQ352" s="2"/>
    </row>
    <row r="353" spans="1:69" ht="12.75" customHeight="1" x14ac:dyDescent="0.25">
      <c r="A353" s="7"/>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09"/>
      <c r="AH353" s="2"/>
      <c r="AI353" s="209"/>
      <c r="AJ353" s="2"/>
      <c r="AK353" s="2"/>
      <c r="AL353" s="2"/>
      <c r="AM353" s="2"/>
      <c r="AN353" s="2"/>
      <c r="AO353" s="2"/>
      <c r="AP353" s="2"/>
      <c r="AQ353" s="209"/>
      <c r="AR353" s="2"/>
      <c r="AS353" s="2"/>
      <c r="AT353" s="209"/>
      <c r="AU353" s="2"/>
      <c r="AV353" s="2"/>
      <c r="AW353" s="2"/>
      <c r="AX353" s="2"/>
      <c r="AY353" s="2"/>
      <c r="AZ353" s="2"/>
      <c r="BA353" s="2"/>
      <c r="BB353" s="2"/>
      <c r="BC353" s="2"/>
      <c r="BD353" s="2"/>
      <c r="BE353" s="2"/>
      <c r="BF353" s="2"/>
      <c r="BG353" s="2"/>
      <c r="BH353" s="2"/>
      <c r="BI353" s="2"/>
      <c r="BJ353" s="2"/>
      <c r="BK353" s="2"/>
      <c r="BL353" s="2"/>
      <c r="BM353" s="2"/>
      <c r="BN353" s="2"/>
      <c r="BO353" s="2"/>
      <c r="BP353" s="2"/>
      <c r="BQ353" s="2"/>
    </row>
    <row r="354" spans="1:69" ht="12.75" customHeight="1" x14ac:dyDescent="0.25">
      <c r="A354" s="7"/>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09"/>
      <c r="AH354" s="2"/>
      <c r="AI354" s="209"/>
      <c r="AJ354" s="2"/>
      <c r="AK354" s="2"/>
      <c r="AL354" s="2"/>
      <c r="AM354" s="2"/>
      <c r="AN354" s="2"/>
      <c r="AO354" s="2"/>
      <c r="AP354" s="2"/>
      <c r="AQ354" s="209"/>
      <c r="AR354" s="2"/>
      <c r="AS354" s="2"/>
      <c r="AT354" s="209"/>
      <c r="AU354" s="2"/>
      <c r="AV354" s="2"/>
      <c r="AW354" s="2"/>
      <c r="AX354" s="2"/>
      <c r="AY354" s="2"/>
      <c r="AZ354" s="2"/>
      <c r="BA354" s="2"/>
      <c r="BB354" s="2"/>
      <c r="BC354" s="2"/>
      <c r="BD354" s="2"/>
      <c r="BE354" s="2"/>
      <c r="BF354" s="2"/>
      <c r="BG354" s="2"/>
      <c r="BH354" s="2"/>
      <c r="BI354" s="2"/>
      <c r="BJ354" s="2"/>
      <c r="BK354" s="2"/>
      <c r="BL354" s="2"/>
      <c r="BM354" s="2"/>
      <c r="BN354" s="2"/>
      <c r="BO354" s="2"/>
      <c r="BP354" s="2"/>
      <c r="BQ354" s="2"/>
    </row>
    <row r="355" spans="1:69" ht="12.75" customHeight="1" x14ac:dyDescent="0.25">
      <c r="A355" s="7"/>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09"/>
      <c r="AH355" s="2"/>
      <c r="AI355" s="209"/>
      <c r="AJ355" s="2"/>
      <c r="AK355" s="2"/>
      <c r="AL355" s="2"/>
      <c r="AM355" s="2"/>
      <c r="AN355" s="2"/>
      <c r="AO355" s="2"/>
      <c r="AP355" s="2"/>
      <c r="AQ355" s="209"/>
      <c r="AR355" s="2"/>
      <c r="AS355" s="2"/>
      <c r="AT355" s="209"/>
      <c r="AU355" s="2"/>
      <c r="AV355" s="2"/>
      <c r="AW355" s="2"/>
      <c r="AX355" s="2"/>
      <c r="AY355" s="2"/>
      <c r="AZ355" s="2"/>
      <c r="BA355" s="2"/>
      <c r="BB355" s="2"/>
      <c r="BC355" s="2"/>
      <c r="BD355" s="2"/>
      <c r="BE355" s="2"/>
      <c r="BF355" s="2"/>
      <c r="BG355" s="2"/>
      <c r="BH355" s="2"/>
      <c r="BI355" s="2"/>
      <c r="BJ355" s="2"/>
      <c r="BK355" s="2"/>
      <c r="BL355" s="2"/>
      <c r="BM355" s="2"/>
      <c r="BN355" s="2"/>
      <c r="BO355" s="2"/>
      <c r="BP355" s="2"/>
      <c r="BQ355" s="2"/>
    </row>
    <row r="356" spans="1:69" ht="12.75" customHeight="1" x14ac:dyDescent="0.25">
      <c r="A356" s="7"/>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09"/>
      <c r="AH356" s="2"/>
      <c r="AI356" s="209"/>
      <c r="AJ356" s="2"/>
      <c r="AK356" s="2"/>
      <c r="AL356" s="2"/>
      <c r="AM356" s="2"/>
      <c r="AN356" s="2"/>
      <c r="AO356" s="2"/>
      <c r="AP356" s="2"/>
      <c r="AQ356" s="209"/>
      <c r="AR356" s="2"/>
      <c r="AS356" s="2"/>
      <c r="AT356" s="209"/>
      <c r="AU356" s="2"/>
      <c r="AV356" s="2"/>
      <c r="AW356" s="2"/>
      <c r="AX356" s="2"/>
      <c r="AY356" s="2"/>
      <c r="AZ356" s="2"/>
      <c r="BA356" s="2"/>
      <c r="BB356" s="2"/>
      <c r="BC356" s="2"/>
      <c r="BD356" s="2"/>
      <c r="BE356" s="2"/>
      <c r="BF356" s="2"/>
      <c r="BG356" s="2"/>
      <c r="BH356" s="2"/>
      <c r="BI356" s="2"/>
      <c r="BJ356" s="2"/>
      <c r="BK356" s="2"/>
      <c r="BL356" s="2"/>
      <c r="BM356" s="2"/>
      <c r="BN356" s="2"/>
      <c r="BO356" s="2"/>
      <c r="BP356" s="2"/>
      <c r="BQ356" s="2"/>
    </row>
    <row r="357" spans="1:69" ht="12.75" customHeight="1" x14ac:dyDescent="0.25">
      <c r="A357" s="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09"/>
      <c r="AH357" s="2"/>
      <c r="AI357" s="209"/>
      <c r="AJ357" s="2"/>
      <c r="AK357" s="2"/>
      <c r="AL357" s="2"/>
      <c r="AM357" s="2"/>
      <c r="AN357" s="2"/>
      <c r="AO357" s="2"/>
      <c r="AP357" s="2"/>
      <c r="AQ357" s="209"/>
      <c r="AR357" s="2"/>
      <c r="AS357" s="2"/>
      <c r="AT357" s="209"/>
      <c r="AU357" s="2"/>
      <c r="AV357" s="2"/>
      <c r="AW357" s="2"/>
      <c r="AX357" s="2"/>
      <c r="AY357" s="2"/>
      <c r="AZ357" s="2"/>
      <c r="BA357" s="2"/>
      <c r="BB357" s="2"/>
      <c r="BC357" s="2"/>
      <c r="BD357" s="2"/>
      <c r="BE357" s="2"/>
      <c r="BF357" s="2"/>
      <c r="BG357" s="2"/>
      <c r="BH357" s="2"/>
      <c r="BI357" s="2"/>
      <c r="BJ357" s="2"/>
      <c r="BK357" s="2"/>
      <c r="BL357" s="2"/>
      <c r="BM357" s="2"/>
      <c r="BN357" s="2"/>
      <c r="BO357" s="2"/>
      <c r="BP357" s="2"/>
      <c r="BQ357" s="2"/>
    </row>
    <row r="358" spans="1:69" ht="12.75" customHeight="1" x14ac:dyDescent="0.25">
      <c r="A358" s="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09"/>
      <c r="AH358" s="2"/>
      <c r="AI358" s="209"/>
      <c r="AJ358" s="2"/>
      <c r="AK358" s="2"/>
      <c r="AL358" s="2"/>
      <c r="AM358" s="2"/>
      <c r="AN358" s="2"/>
      <c r="AO358" s="2"/>
      <c r="AP358" s="2"/>
      <c r="AQ358" s="209"/>
      <c r="AR358" s="2"/>
      <c r="AS358" s="2"/>
      <c r="AT358" s="209"/>
      <c r="AU358" s="2"/>
      <c r="AV358" s="2"/>
      <c r="AW358" s="2"/>
      <c r="AX358" s="2"/>
      <c r="AY358" s="2"/>
      <c r="AZ358" s="2"/>
      <c r="BA358" s="2"/>
      <c r="BB358" s="2"/>
      <c r="BC358" s="2"/>
      <c r="BD358" s="2"/>
      <c r="BE358" s="2"/>
      <c r="BF358" s="2"/>
      <c r="BG358" s="2"/>
      <c r="BH358" s="2"/>
      <c r="BI358" s="2"/>
      <c r="BJ358" s="2"/>
      <c r="BK358" s="2"/>
      <c r="BL358" s="2"/>
      <c r="BM358" s="2"/>
      <c r="BN358" s="2"/>
      <c r="BO358" s="2"/>
      <c r="BP358" s="2"/>
      <c r="BQ358" s="2"/>
    </row>
    <row r="359" spans="1:69" ht="12.75" customHeight="1" x14ac:dyDescent="0.25">
      <c r="A359" s="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09"/>
      <c r="AH359" s="2"/>
      <c r="AI359" s="209"/>
      <c r="AJ359" s="2"/>
      <c r="AK359" s="2"/>
      <c r="AL359" s="2"/>
      <c r="AM359" s="2"/>
      <c r="AN359" s="2"/>
      <c r="AO359" s="2"/>
      <c r="AP359" s="2"/>
      <c r="AQ359" s="209"/>
      <c r="AR359" s="2"/>
      <c r="AS359" s="2"/>
      <c r="AT359" s="209"/>
      <c r="AU359" s="2"/>
      <c r="AV359" s="2"/>
      <c r="AW359" s="2"/>
      <c r="AX359" s="2"/>
      <c r="AY359" s="2"/>
      <c r="AZ359" s="2"/>
      <c r="BA359" s="2"/>
      <c r="BB359" s="2"/>
      <c r="BC359" s="2"/>
      <c r="BD359" s="2"/>
      <c r="BE359" s="2"/>
      <c r="BF359" s="2"/>
      <c r="BG359" s="2"/>
      <c r="BH359" s="2"/>
      <c r="BI359" s="2"/>
      <c r="BJ359" s="2"/>
      <c r="BK359" s="2"/>
      <c r="BL359" s="2"/>
      <c r="BM359" s="2"/>
      <c r="BN359" s="2"/>
      <c r="BO359" s="2"/>
      <c r="BP359" s="2"/>
      <c r="BQ359" s="2"/>
    </row>
    <row r="360" spans="1:69" ht="12.75" customHeight="1" x14ac:dyDescent="0.25">
      <c r="A360" s="7"/>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09"/>
      <c r="AH360" s="2"/>
      <c r="AI360" s="209"/>
      <c r="AJ360" s="2"/>
      <c r="AK360" s="2"/>
      <c r="AL360" s="2"/>
      <c r="AM360" s="2"/>
      <c r="AN360" s="2"/>
      <c r="AO360" s="2"/>
      <c r="AP360" s="2"/>
      <c r="AQ360" s="209"/>
      <c r="AR360" s="2"/>
      <c r="AS360" s="2"/>
      <c r="AT360" s="209"/>
      <c r="AU360" s="2"/>
      <c r="AV360" s="2"/>
      <c r="AW360" s="2"/>
      <c r="AX360" s="2"/>
      <c r="AY360" s="2"/>
      <c r="AZ360" s="2"/>
      <c r="BA360" s="2"/>
      <c r="BB360" s="2"/>
      <c r="BC360" s="2"/>
      <c r="BD360" s="2"/>
      <c r="BE360" s="2"/>
      <c r="BF360" s="2"/>
      <c r="BG360" s="2"/>
      <c r="BH360" s="2"/>
      <c r="BI360" s="2"/>
      <c r="BJ360" s="2"/>
      <c r="BK360" s="2"/>
      <c r="BL360" s="2"/>
      <c r="BM360" s="2"/>
      <c r="BN360" s="2"/>
      <c r="BO360" s="2"/>
      <c r="BP360" s="2"/>
      <c r="BQ360" s="2"/>
    </row>
    <row r="361" spans="1:69" ht="12.75" customHeight="1" x14ac:dyDescent="0.25">
      <c r="A361" s="7"/>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09"/>
      <c r="AH361" s="2"/>
      <c r="AI361" s="209"/>
      <c r="AJ361" s="2"/>
      <c r="AK361" s="2"/>
      <c r="AL361" s="2"/>
      <c r="AM361" s="2"/>
      <c r="AN361" s="2"/>
      <c r="AO361" s="2"/>
      <c r="AP361" s="2"/>
      <c r="AQ361" s="209"/>
      <c r="AR361" s="2"/>
      <c r="AS361" s="2"/>
      <c r="AT361" s="209"/>
      <c r="AU361" s="2"/>
      <c r="AV361" s="2"/>
      <c r="AW361" s="2"/>
      <c r="AX361" s="2"/>
      <c r="AY361" s="2"/>
      <c r="AZ361" s="2"/>
      <c r="BA361" s="2"/>
      <c r="BB361" s="2"/>
      <c r="BC361" s="2"/>
      <c r="BD361" s="2"/>
      <c r="BE361" s="2"/>
      <c r="BF361" s="2"/>
      <c r="BG361" s="2"/>
      <c r="BH361" s="2"/>
      <c r="BI361" s="2"/>
      <c r="BJ361" s="2"/>
      <c r="BK361" s="2"/>
      <c r="BL361" s="2"/>
      <c r="BM361" s="2"/>
      <c r="BN361" s="2"/>
      <c r="BO361" s="2"/>
      <c r="BP361" s="2"/>
      <c r="BQ361" s="2"/>
    </row>
    <row r="362" spans="1:69" ht="12.75" customHeight="1" x14ac:dyDescent="0.25">
      <c r="A362" s="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09"/>
      <c r="AH362" s="2"/>
      <c r="AI362" s="209"/>
      <c r="AJ362" s="2"/>
      <c r="AK362" s="2"/>
      <c r="AL362" s="2"/>
      <c r="AM362" s="2"/>
      <c r="AN362" s="2"/>
      <c r="AO362" s="2"/>
      <c r="AP362" s="2"/>
      <c r="AQ362" s="209"/>
      <c r="AR362" s="2"/>
      <c r="AS362" s="2"/>
      <c r="AT362" s="209"/>
      <c r="AU362" s="2"/>
      <c r="AV362" s="2"/>
      <c r="AW362" s="2"/>
      <c r="AX362" s="2"/>
      <c r="AY362" s="2"/>
      <c r="AZ362" s="2"/>
      <c r="BA362" s="2"/>
      <c r="BB362" s="2"/>
      <c r="BC362" s="2"/>
      <c r="BD362" s="2"/>
      <c r="BE362" s="2"/>
      <c r="BF362" s="2"/>
      <c r="BG362" s="2"/>
      <c r="BH362" s="2"/>
      <c r="BI362" s="2"/>
      <c r="BJ362" s="2"/>
      <c r="BK362" s="2"/>
      <c r="BL362" s="2"/>
      <c r="BM362" s="2"/>
      <c r="BN362" s="2"/>
      <c r="BO362" s="2"/>
      <c r="BP362" s="2"/>
      <c r="BQ362" s="2"/>
    </row>
    <row r="363" spans="1:69" ht="12.75" customHeight="1" x14ac:dyDescent="0.25">
      <c r="A363" s="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09"/>
      <c r="AH363" s="2"/>
      <c r="AI363" s="209"/>
      <c r="AJ363" s="2"/>
      <c r="AK363" s="2"/>
      <c r="AL363" s="2"/>
      <c r="AM363" s="2"/>
      <c r="AN363" s="2"/>
      <c r="AO363" s="2"/>
      <c r="AP363" s="2"/>
      <c r="AQ363" s="209"/>
      <c r="AR363" s="2"/>
      <c r="AS363" s="2"/>
      <c r="AT363" s="209"/>
      <c r="AU363" s="2"/>
      <c r="AV363" s="2"/>
      <c r="AW363" s="2"/>
      <c r="AX363" s="2"/>
      <c r="AY363" s="2"/>
      <c r="AZ363" s="2"/>
      <c r="BA363" s="2"/>
      <c r="BB363" s="2"/>
      <c r="BC363" s="2"/>
      <c r="BD363" s="2"/>
      <c r="BE363" s="2"/>
      <c r="BF363" s="2"/>
      <c r="BG363" s="2"/>
      <c r="BH363" s="2"/>
      <c r="BI363" s="2"/>
      <c r="BJ363" s="2"/>
      <c r="BK363" s="2"/>
      <c r="BL363" s="2"/>
      <c r="BM363" s="2"/>
      <c r="BN363" s="2"/>
      <c r="BO363" s="2"/>
      <c r="BP363" s="2"/>
      <c r="BQ363" s="2"/>
    </row>
    <row r="364" spans="1:69" ht="12.75" customHeight="1" x14ac:dyDescent="0.25">
      <c r="A364" s="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09"/>
      <c r="AH364" s="2"/>
      <c r="AI364" s="209"/>
      <c r="AJ364" s="2"/>
      <c r="AK364" s="2"/>
      <c r="AL364" s="2"/>
      <c r="AM364" s="2"/>
      <c r="AN364" s="2"/>
      <c r="AO364" s="2"/>
      <c r="AP364" s="2"/>
      <c r="AQ364" s="209"/>
      <c r="AR364" s="2"/>
      <c r="AS364" s="2"/>
      <c r="AT364" s="209"/>
      <c r="AU364" s="2"/>
      <c r="AV364" s="2"/>
      <c r="AW364" s="2"/>
      <c r="AX364" s="2"/>
      <c r="AY364" s="2"/>
      <c r="AZ364" s="2"/>
      <c r="BA364" s="2"/>
      <c r="BB364" s="2"/>
      <c r="BC364" s="2"/>
      <c r="BD364" s="2"/>
      <c r="BE364" s="2"/>
      <c r="BF364" s="2"/>
      <c r="BG364" s="2"/>
      <c r="BH364" s="2"/>
      <c r="BI364" s="2"/>
      <c r="BJ364" s="2"/>
      <c r="BK364" s="2"/>
      <c r="BL364" s="2"/>
      <c r="BM364" s="2"/>
      <c r="BN364" s="2"/>
      <c r="BO364" s="2"/>
      <c r="BP364" s="2"/>
      <c r="BQ364" s="2"/>
    </row>
    <row r="365" spans="1:69" ht="12.75" customHeight="1" x14ac:dyDescent="0.25">
      <c r="A365" s="7"/>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09"/>
      <c r="AH365" s="2"/>
      <c r="AI365" s="209"/>
      <c r="AJ365" s="2"/>
      <c r="AK365" s="2"/>
      <c r="AL365" s="2"/>
      <c r="AM365" s="2"/>
      <c r="AN365" s="2"/>
      <c r="AO365" s="2"/>
      <c r="AP365" s="2"/>
      <c r="AQ365" s="209"/>
      <c r="AR365" s="2"/>
      <c r="AS365" s="2"/>
      <c r="AT365" s="209"/>
      <c r="AU365" s="2"/>
      <c r="AV365" s="2"/>
      <c r="AW365" s="2"/>
      <c r="AX365" s="2"/>
      <c r="AY365" s="2"/>
      <c r="AZ365" s="2"/>
      <c r="BA365" s="2"/>
      <c r="BB365" s="2"/>
      <c r="BC365" s="2"/>
      <c r="BD365" s="2"/>
      <c r="BE365" s="2"/>
      <c r="BF365" s="2"/>
      <c r="BG365" s="2"/>
      <c r="BH365" s="2"/>
      <c r="BI365" s="2"/>
      <c r="BJ365" s="2"/>
      <c r="BK365" s="2"/>
      <c r="BL365" s="2"/>
      <c r="BM365" s="2"/>
      <c r="BN365" s="2"/>
      <c r="BO365" s="2"/>
      <c r="BP365" s="2"/>
      <c r="BQ365" s="2"/>
    </row>
    <row r="366" spans="1:69" ht="12.75" customHeight="1" x14ac:dyDescent="0.25">
      <c r="A366" s="7"/>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09"/>
      <c r="AH366" s="2"/>
      <c r="AI366" s="209"/>
      <c r="AJ366" s="2"/>
      <c r="AK366" s="2"/>
      <c r="AL366" s="2"/>
      <c r="AM366" s="2"/>
      <c r="AN366" s="2"/>
      <c r="AO366" s="2"/>
      <c r="AP366" s="2"/>
      <c r="AQ366" s="209"/>
      <c r="AR366" s="2"/>
      <c r="AS366" s="2"/>
      <c r="AT366" s="209"/>
      <c r="AU366" s="2"/>
      <c r="AV366" s="2"/>
      <c r="AW366" s="2"/>
      <c r="AX366" s="2"/>
      <c r="AY366" s="2"/>
      <c r="AZ366" s="2"/>
      <c r="BA366" s="2"/>
      <c r="BB366" s="2"/>
      <c r="BC366" s="2"/>
      <c r="BD366" s="2"/>
      <c r="BE366" s="2"/>
      <c r="BF366" s="2"/>
      <c r="BG366" s="2"/>
      <c r="BH366" s="2"/>
      <c r="BI366" s="2"/>
      <c r="BJ366" s="2"/>
      <c r="BK366" s="2"/>
      <c r="BL366" s="2"/>
      <c r="BM366" s="2"/>
      <c r="BN366" s="2"/>
      <c r="BO366" s="2"/>
      <c r="BP366" s="2"/>
      <c r="BQ366" s="2"/>
    </row>
    <row r="367" spans="1:69" ht="12.75" customHeight="1" x14ac:dyDescent="0.25">
      <c r="A367" s="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09"/>
      <c r="AH367" s="2"/>
      <c r="AI367" s="209"/>
      <c r="AJ367" s="2"/>
      <c r="AK367" s="2"/>
      <c r="AL367" s="2"/>
      <c r="AM367" s="2"/>
      <c r="AN367" s="2"/>
      <c r="AO367" s="2"/>
      <c r="AP367" s="2"/>
      <c r="AQ367" s="209"/>
      <c r="AR367" s="2"/>
      <c r="AS367" s="2"/>
      <c r="AT367" s="209"/>
      <c r="AU367" s="2"/>
      <c r="AV367" s="2"/>
      <c r="AW367" s="2"/>
      <c r="AX367" s="2"/>
      <c r="AY367" s="2"/>
      <c r="AZ367" s="2"/>
      <c r="BA367" s="2"/>
      <c r="BB367" s="2"/>
      <c r="BC367" s="2"/>
      <c r="BD367" s="2"/>
      <c r="BE367" s="2"/>
      <c r="BF367" s="2"/>
      <c r="BG367" s="2"/>
      <c r="BH367" s="2"/>
      <c r="BI367" s="2"/>
      <c r="BJ367" s="2"/>
      <c r="BK367" s="2"/>
      <c r="BL367" s="2"/>
      <c r="BM367" s="2"/>
      <c r="BN367" s="2"/>
      <c r="BO367" s="2"/>
      <c r="BP367" s="2"/>
      <c r="BQ367" s="2"/>
    </row>
    <row r="368" spans="1:69" ht="12.75" customHeight="1" x14ac:dyDescent="0.25">
      <c r="A368" s="7"/>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09"/>
      <c r="AH368" s="2"/>
      <c r="AI368" s="209"/>
      <c r="AJ368" s="2"/>
      <c r="AK368" s="2"/>
      <c r="AL368" s="2"/>
      <c r="AM368" s="2"/>
      <c r="AN368" s="2"/>
      <c r="AO368" s="2"/>
      <c r="AP368" s="2"/>
      <c r="AQ368" s="209"/>
      <c r="AR368" s="2"/>
      <c r="AS368" s="2"/>
      <c r="AT368" s="209"/>
      <c r="AU368" s="2"/>
      <c r="AV368" s="2"/>
      <c r="AW368" s="2"/>
      <c r="AX368" s="2"/>
      <c r="AY368" s="2"/>
      <c r="AZ368" s="2"/>
      <c r="BA368" s="2"/>
      <c r="BB368" s="2"/>
      <c r="BC368" s="2"/>
      <c r="BD368" s="2"/>
      <c r="BE368" s="2"/>
      <c r="BF368" s="2"/>
      <c r="BG368" s="2"/>
      <c r="BH368" s="2"/>
      <c r="BI368" s="2"/>
      <c r="BJ368" s="2"/>
      <c r="BK368" s="2"/>
      <c r="BL368" s="2"/>
      <c r="BM368" s="2"/>
      <c r="BN368" s="2"/>
      <c r="BO368" s="2"/>
      <c r="BP368" s="2"/>
      <c r="BQ368" s="2"/>
    </row>
    <row r="369" spans="1:69" ht="12.75" customHeight="1" x14ac:dyDescent="0.25">
      <c r="A369" s="7"/>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09"/>
      <c r="AH369" s="2"/>
      <c r="AI369" s="209"/>
      <c r="AJ369" s="2"/>
      <c r="AK369" s="2"/>
      <c r="AL369" s="2"/>
      <c r="AM369" s="2"/>
      <c r="AN369" s="2"/>
      <c r="AO369" s="2"/>
      <c r="AP369" s="2"/>
      <c r="AQ369" s="209"/>
      <c r="AR369" s="2"/>
      <c r="AS369" s="2"/>
      <c r="AT369" s="209"/>
      <c r="AU369" s="2"/>
      <c r="AV369" s="2"/>
      <c r="AW369" s="2"/>
      <c r="AX369" s="2"/>
      <c r="AY369" s="2"/>
      <c r="AZ369" s="2"/>
      <c r="BA369" s="2"/>
      <c r="BB369" s="2"/>
      <c r="BC369" s="2"/>
      <c r="BD369" s="2"/>
      <c r="BE369" s="2"/>
      <c r="BF369" s="2"/>
      <c r="BG369" s="2"/>
      <c r="BH369" s="2"/>
      <c r="BI369" s="2"/>
      <c r="BJ369" s="2"/>
      <c r="BK369" s="2"/>
      <c r="BL369" s="2"/>
      <c r="BM369" s="2"/>
      <c r="BN369" s="2"/>
      <c r="BO369" s="2"/>
      <c r="BP369" s="2"/>
      <c r="BQ369" s="2"/>
    </row>
    <row r="370" spans="1:69" ht="12.75" customHeight="1" x14ac:dyDescent="0.25">
      <c r="A370" s="7"/>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09"/>
      <c r="AH370" s="2"/>
      <c r="AI370" s="209"/>
      <c r="AJ370" s="2"/>
      <c r="AK370" s="2"/>
      <c r="AL370" s="2"/>
      <c r="AM370" s="2"/>
      <c r="AN370" s="2"/>
      <c r="AO370" s="2"/>
      <c r="AP370" s="2"/>
      <c r="AQ370" s="209"/>
      <c r="AR370" s="2"/>
      <c r="AS370" s="2"/>
      <c r="AT370" s="209"/>
      <c r="AU370" s="2"/>
      <c r="AV370" s="2"/>
      <c r="AW370" s="2"/>
      <c r="AX370" s="2"/>
      <c r="AY370" s="2"/>
      <c r="AZ370" s="2"/>
      <c r="BA370" s="2"/>
      <c r="BB370" s="2"/>
      <c r="BC370" s="2"/>
      <c r="BD370" s="2"/>
      <c r="BE370" s="2"/>
      <c r="BF370" s="2"/>
      <c r="BG370" s="2"/>
      <c r="BH370" s="2"/>
      <c r="BI370" s="2"/>
      <c r="BJ370" s="2"/>
      <c r="BK370" s="2"/>
      <c r="BL370" s="2"/>
      <c r="BM370" s="2"/>
      <c r="BN370" s="2"/>
      <c r="BO370" s="2"/>
      <c r="BP370" s="2"/>
      <c r="BQ370" s="2"/>
    </row>
    <row r="371" spans="1:69" ht="12.75" customHeight="1" x14ac:dyDescent="0.25">
      <c r="A371" s="7"/>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09"/>
      <c r="AH371" s="2"/>
      <c r="AI371" s="209"/>
      <c r="AJ371" s="2"/>
      <c r="AK371" s="2"/>
      <c r="AL371" s="2"/>
      <c r="AM371" s="2"/>
      <c r="AN371" s="2"/>
      <c r="AO371" s="2"/>
      <c r="AP371" s="2"/>
      <c r="AQ371" s="209"/>
      <c r="AR371" s="2"/>
      <c r="AS371" s="2"/>
      <c r="AT371" s="209"/>
      <c r="AU371" s="2"/>
      <c r="AV371" s="2"/>
      <c r="AW371" s="2"/>
      <c r="AX371" s="2"/>
      <c r="AY371" s="2"/>
      <c r="AZ371" s="2"/>
      <c r="BA371" s="2"/>
      <c r="BB371" s="2"/>
      <c r="BC371" s="2"/>
      <c r="BD371" s="2"/>
      <c r="BE371" s="2"/>
      <c r="BF371" s="2"/>
      <c r="BG371" s="2"/>
      <c r="BH371" s="2"/>
      <c r="BI371" s="2"/>
      <c r="BJ371" s="2"/>
      <c r="BK371" s="2"/>
      <c r="BL371" s="2"/>
      <c r="BM371" s="2"/>
      <c r="BN371" s="2"/>
      <c r="BO371" s="2"/>
      <c r="BP371" s="2"/>
      <c r="BQ371" s="2"/>
    </row>
    <row r="372" spans="1:69" ht="12.75" customHeight="1" x14ac:dyDescent="0.25">
      <c r="A372" s="7"/>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09"/>
      <c r="AH372" s="2"/>
      <c r="AI372" s="209"/>
      <c r="AJ372" s="2"/>
      <c r="AK372" s="2"/>
      <c r="AL372" s="2"/>
      <c r="AM372" s="2"/>
      <c r="AN372" s="2"/>
      <c r="AO372" s="2"/>
      <c r="AP372" s="2"/>
      <c r="AQ372" s="209"/>
      <c r="AR372" s="2"/>
      <c r="AS372" s="2"/>
      <c r="AT372" s="209"/>
      <c r="AU372" s="2"/>
      <c r="AV372" s="2"/>
      <c r="AW372" s="2"/>
      <c r="AX372" s="2"/>
      <c r="AY372" s="2"/>
      <c r="AZ372" s="2"/>
      <c r="BA372" s="2"/>
      <c r="BB372" s="2"/>
      <c r="BC372" s="2"/>
      <c r="BD372" s="2"/>
      <c r="BE372" s="2"/>
      <c r="BF372" s="2"/>
      <c r="BG372" s="2"/>
      <c r="BH372" s="2"/>
      <c r="BI372" s="2"/>
      <c r="BJ372" s="2"/>
      <c r="BK372" s="2"/>
      <c r="BL372" s="2"/>
      <c r="BM372" s="2"/>
      <c r="BN372" s="2"/>
      <c r="BO372" s="2"/>
      <c r="BP372" s="2"/>
      <c r="BQ372" s="2"/>
    </row>
    <row r="373" spans="1:69" ht="12.75" customHeight="1" x14ac:dyDescent="0.25">
      <c r="A373" s="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09"/>
      <c r="AH373" s="2"/>
      <c r="AI373" s="209"/>
      <c r="AJ373" s="2"/>
      <c r="AK373" s="2"/>
      <c r="AL373" s="2"/>
      <c r="AM373" s="2"/>
      <c r="AN373" s="2"/>
      <c r="AO373" s="2"/>
      <c r="AP373" s="2"/>
      <c r="AQ373" s="209"/>
      <c r="AR373" s="2"/>
      <c r="AS373" s="2"/>
      <c r="AT373" s="209"/>
      <c r="AU373" s="2"/>
      <c r="AV373" s="2"/>
      <c r="AW373" s="2"/>
      <c r="AX373" s="2"/>
      <c r="AY373" s="2"/>
      <c r="AZ373" s="2"/>
      <c r="BA373" s="2"/>
      <c r="BB373" s="2"/>
      <c r="BC373" s="2"/>
      <c r="BD373" s="2"/>
      <c r="BE373" s="2"/>
      <c r="BF373" s="2"/>
      <c r="BG373" s="2"/>
      <c r="BH373" s="2"/>
      <c r="BI373" s="2"/>
      <c r="BJ373" s="2"/>
      <c r="BK373" s="2"/>
      <c r="BL373" s="2"/>
      <c r="BM373" s="2"/>
      <c r="BN373" s="2"/>
      <c r="BO373" s="2"/>
      <c r="BP373" s="2"/>
      <c r="BQ373" s="2"/>
    </row>
    <row r="374" spans="1:69" ht="12.75" customHeight="1" x14ac:dyDescent="0.25">
      <c r="A374" s="7"/>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09"/>
      <c r="AH374" s="2"/>
      <c r="AI374" s="209"/>
      <c r="AJ374" s="2"/>
      <c r="AK374" s="2"/>
      <c r="AL374" s="2"/>
      <c r="AM374" s="2"/>
      <c r="AN374" s="2"/>
      <c r="AO374" s="2"/>
      <c r="AP374" s="2"/>
      <c r="AQ374" s="209"/>
      <c r="AR374" s="2"/>
      <c r="AS374" s="2"/>
      <c r="AT374" s="209"/>
      <c r="AU374" s="2"/>
      <c r="AV374" s="2"/>
      <c r="AW374" s="2"/>
      <c r="AX374" s="2"/>
      <c r="AY374" s="2"/>
      <c r="AZ374" s="2"/>
      <c r="BA374" s="2"/>
      <c r="BB374" s="2"/>
      <c r="BC374" s="2"/>
      <c r="BD374" s="2"/>
      <c r="BE374" s="2"/>
      <c r="BF374" s="2"/>
      <c r="BG374" s="2"/>
      <c r="BH374" s="2"/>
      <c r="BI374" s="2"/>
      <c r="BJ374" s="2"/>
      <c r="BK374" s="2"/>
      <c r="BL374" s="2"/>
      <c r="BM374" s="2"/>
      <c r="BN374" s="2"/>
      <c r="BO374" s="2"/>
      <c r="BP374" s="2"/>
      <c r="BQ374" s="2"/>
    </row>
    <row r="375" spans="1:69" ht="12.75" customHeight="1" x14ac:dyDescent="0.25">
      <c r="A375" s="7"/>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09"/>
      <c r="AH375" s="2"/>
      <c r="AI375" s="209"/>
      <c r="AJ375" s="2"/>
      <c r="AK375" s="2"/>
      <c r="AL375" s="2"/>
      <c r="AM375" s="2"/>
      <c r="AN375" s="2"/>
      <c r="AO375" s="2"/>
      <c r="AP375" s="2"/>
      <c r="AQ375" s="209"/>
      <c r="AR375" s="2"/>
      <c r="AS375" s="2"/>
      <c r="AT375" s="209"/>
      <c r="AU375" s="2"/>
      <c r="AV375" s="2"/>
      <c r="AW375" s="2"/>
      <c r="AX375" s="2"/>
      <c r="AY375" s="2"/>
      <c r="AZ375" s="2"/>
      <c r="BA375" s="2"/>
      <c r="BB375" s="2"/>
      <c r="BC375" s="2"/>
      <c r="BD375" s="2"/>
      <c r="BE375" s="2"/>
      <c r="BF375" s="2"/>
      <c r="BG375" s="2"/>
      <c r="BH375" s="2"/>
      <c r="BI375" s="2"/>
      <c r="BJ375" s="2"/>
      <c r="BK375" s="2"/>
      <c r="BL375" s="2"/>
      <c r="BM375" s="2"/>
      <c r="BN375" s="2"/>
      <c r="BO375" s="2"/>
      <c r="BP375" s="2"/>
      <c r="BQ375" s="2"/>
    </row>
    <row r="376" spans="1:69" ht="12.75" customHeight="1" x14ac:dyDescent="0.25">
      <c r="A376" s="7"/>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09"/>
      <c r="AH376" s="2"/>
      <c r="AI376" s="209"/>
      <c r="AJ376" s="2"/>
      <c r="AK376" s="2"/>
      <c r="AL376" s="2"/>
      <c r="AM376" s="2"/>
      <c r="AN376" s="2"/>
      <c r="AO376" s="2"/>
      <c r="AP376" s="2"/>
      <c r="AQ376" s="209"/>
      <c r="AR376" s="2"/>
      <c r="AS376" s="2"/>
      <c r="AT376" s="209"/>
      <c r="AU376" s="2"/>
      <c r="AV376" s="2"/>
      <c r="AW376" s="2"/>
      <c r="AX376" s="2"/>
      <c r="AY376" s="2"/>
      <c r="AZ376" s="2"/>
      <c r="BA376" s="2"/>
      <c r="BB376" s="2"/>
      <c r="BC376" s="2"/>
      <c r="BD376" s="2"/>
      <c r="BE376" s="2"/>
      <c r="BF376" s="2"/>
      <c r="BG376" s="2"/>
      <c r="BH376" s="2"/>
      <c r="BI376" s="2"/>
      <c r="BJ376" s="2"/>
      <c r="BK376" s="2"/>
      <c r="BL376" s="2"/>
      <c r="BM376" s="2"/>
      <c r="BN376" s="2"/>
      <c r="BO376" s="2"/>
      <c r="BP376" s="2"/>
      <c r="BQ376" s="2"/>
    </row>
    <row r="377" spans="1:69" ht="12.75" customHeight="1" x14ac:dyDescent="0.25">
      <c r="A377" s="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09"/>
      <c r="AH377" s="2"/>
      <c r="AI377" s="209"/>
      <c r="AJ377" s="2"/>
      <c r="AK377" s="2"/>
      <c r="AL377" s="2"/>
      <c r="AM377" s="2"/>
      <c r="AN377" s="2"/>
      <c r="AO377" s="2"/>
      <c r="AP377" s="2"/>
      <c r="AQ377" s="209"/>
      <c r="AR377" s="2"/>
      <c r="AS377" s="2"/>
      <c r="AT377" s="209"/>
      <c r="AU377" s="2"/>
      <c r="AV377" s="2"/>
      <c r="AW377" s="2"/>
      <c r="AX377" s="2"/>
      <c r="AY377" s="2"/>
      <c r="AZ377" s="2"/>
      <c r="BA377" s="2"/>
      <c r="BB377" s="2"/>
      <c r="BC377" s="2"/>
      <c r="BD377" s="2"/>
      <c r="BE377" s="2"/>
      <c r="BF377" s="2"/>
      <c r="BG377" s="2"/>
      <c r="BH377" s="2"/>
      <c r="BI377" s="2"/>
      <c r="BJ377" s="2"/>
      <c r="BK377" s="2"/>
      <c r="BL377" s="2"/>
      <c r="BM377" s="2"/>
      <c r="BN377" s="2"/>
      <c r="BO377" s="2"/>
      <c r="BP377" s="2"/>
      <c r="BQ377" s="2"/>
    </row>
    <row r="378" spans="1:69" ht="12.75" customHeight="1" x14ac:dyDescent="0.25">
      <c r="A378" s="7"/>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09"/>
      <c r="AH378" s="2"/>
      <c r="AI378" s="209"/>
      <c r="AJ378" s="2"/>
      <c r="AK378" s="2"/>
      <c r="AL378" s="2"/>
      <c r="AM378" s="2"/>
      <c r="AN378" s="2"/>
      <c r="AO378" s="2"/>
      <c r="AP378" s="2"/>
      <c r="AQ378" s="209"/>
      <c r="AR378" s="2"/>
      <c r="AS378" s="2"/>
      <c r="AT378" s="209"/>
      <c r="AU378" s="2"/>
      <c r="AV378" s="2"/>
      <c r="AW378" s="2"/>
      <c r="AX378" s="2"/>
      <c r="AY378" s="2"/>
      <c r="AZ378" s="2"/>
      <c r="BA378" s="2"/>
      <c r="BB378" s="2"/>
      <c r="BC378" s="2"/>
      <c r="BD378" s="2"/>
      <c r="BE378" s="2"/>
      <c r="BF378" s="2"/>
      <c r="BG378" s="2"/>
      <c r="BH378" s="2"/>
      <c r="BI378" s="2"/>
      <c r="BJ378" s="2"/>
      <c r="BK378" s="2"/>
      <c r="BL378" s="2"/>
      <c r="BM378" s="2"/>
      <c r="BN378" s="2"/>
      <c r="BO378" s="2"/>
      <c r="BP378" s="2"/>
      <c r="BQ378" s="2"/>
    </row>
    <row r="379" spans="1:69" ht="12.75" customHeight="1" x14ac:dyDescent="0.25">
      <c r="A379" s="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09"/>
      <c r="AH379" s="2"/>
      <c r="AI379" s="209"/>
      <c r="AJ379" s="2"/>
      <c r="AK379" s="2"/>
      <c r="AL379" s="2"/>
      <c r="AM379" s="2"/>
      <c r="AN379" s="2"/>
      <c r="AO379" s="2"/>
      <c r="AP379" s="2"/>
      <c r="AQ379" s="209"/>
      <c r="AR379" s="2"/>
      <c r="AS379" s="2"/>
      <c r="AT379" s="209"/>
      <c r="AU379" s="2"/>
      <c r="AV379" s="2"/>
      <c r="AW379" s="2"/>
      <c r="AX379" s="2"/>
      <c r="AY379" s="2"/>
      <c r="AZ379" s="2"/>
      <c r="BA379" s="2"/>
      <c r="BB379" s="2"/>
      <c r="BC379" s="2"/>
      <c r="BD379" s="2"/>
      <c r="BE379" s="2"/>
      <c r="BF379" s="2"/>
      <c r="BG379" s="2"/>
      <c r="BH379" s="2"/>
      <c r="BI379" s="2"/>
      <c r="BJ379" s="2"/>
      <c r="BK379" s="2"/>
      <c r="BL379" s="2"/>
      <c r="BM379" s="2"/>
      <c r="BN379" s="2"/>
      <c r="BO379" s="2"/>
      <c r="BP379" s="2"/>
      <c r="BQ379" s="2"/>
    </row>
    <row r="380" spans="1:69" ht="12.75" customHeight="1" x14ac:dyDescent="0.25">
      <c r="A380" s="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09"/>
      <c r="AH380" s="2"/>
      <c r="AI380" s="209"/>
      <c r="AJ380" s="2"/>
      <c r="AK380" s="2"/>
      <c r="AL380" s="2"/>
      <c r="AM380" s="2"/>
      <c r="AN380" s="2"/>
      <c r="AO380" s="2"/>
      <c r="AP380" s="2"/>
      <c r="AQ380" s="209"/>
      <c r="AR380" s="2"/>
      <c r="AS380" s="2"/>
      <c r="AT380" s="209"/>
      <c r="AU380" s="2"/>
      <c r="AV380" s="2"/>
      <c r="AW380" s="2"/>
      <c r="AX380" s="2"/>
      <c r="AY380" s="2"/>
      <c r="AZ380" s="2"/>
      <c r="BA380" s="2"/>
      <c r="BB380" s="2"/>
      <c r="BC380" s="2"/>
      <c r="BD380" s="2"/>
      <c r="BE380" s="2"/>
      <c r="BF380" s="2"/>
      <c r="BG380" s="2"/>
      <c r="BH380" s="2"/>
      <c r="BI380" s="2"/>
      <c r="BJ380" s="2"/>
      <c r="BK380" s="2"/>
      <c r="BL380" s="2"/>
      <c r="BM380" s="2"/>
      <c r="BN380" s="2"/>
      <c r="BO380" s="2"/>
      <c r="BP380" s="2"/>
      <c r="BQ380" s="2"/>
    </row>
    <row r="381" spans="1:69" ht="12.75" customHeight="1" x14ac:dyDescent="0.25">
      <c r="A381" s="7"/>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09"/>
      <c r="AH381" s="2"/>
      <c r="AI381" s="209"/>
      <c r="AJ381" s="2"/>
      <c r="AK381" s="2"/>
      <c r="AL381" s="2"/>
      <c r="AM381" s="2"/>
      <c r="AN381" s="2"/>
      <c r="AO381" s="2"/>
      <c r="AP381" s="2"/>
      <c r="AQ381" s="209"/>
      <c r="AR381" s="2"/>
      <c r="AS381" s="2"/>
      <c r="AT381" s="209"/>
      <c r="AU381" s="2"/>
      <c r="AV381" s="2"/>
      <c r="AW381" s="2"/>
      <c r="AX381" s="2"/>
      <c r="AY381" s="2"/>
      <c r="AZ381" s="2"/>
      <c r="BA381" s="2"/>
      <c r="BB381" s="2"/>
      <c r="BC381" s="2"/>
      <c r="BD381" s="2"/>
      <c r="BE381" s="2"/>
      <c r="BF381" s="2"/>
      <c r="BG381" s="2"/>
      <c r="BH381" s="2"/>
      <c r="BI381" s="2"/>
      <c r="BJ381" s="2"/>
      <c r="BK381" s="2"/>
      <c r="BL381" s="2"/>
      <c r="BM381" s="2"/>
      <c r="BN381" s="2"/>
      <c r="BO381" s="2"/>
      <c r="BP381" s="2"/>
      <c r="BQ381" s="2"/>
    </row>
    <row r="382" spans="1:69" ht="12.75" customHeight="1" x14ac:dyDescent="0.25">
      <c r="A382" s="7"/>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09"/>
      <c r="AH382" s="2"/>
      <c r="AI382" s="209"/>
      <c r="AJ382" s="2"/>
      <c r="AK382" s="2"/>
      <c r="AL382" s="2"/>
      <c r="AM382" s="2"/>
      <c r="AN382" s="2"/>
      <c r="AO382" s="2"/>
      <c r="AP382" s="2"/>
      <c r="AQ382" s="209"/>
      <c r="AR382" s="2"/>
      <c r="AS382" s="2"/>
      <c r="AT382" s="209"/>
      <c r="AU382" s="2"/>
      <c r="AV382" s="2"/>
      <c r="AW382" s="2"/>
      <c r="AX382" s="2"/>
      <c r="AY382" s="2"/>
      <c r="AZ382" s="2"/>
      <c r="BA382" s="2"/>
      <c r="BB382" s="2"/>
      <c r="BC382" s="2"/>
      <c r="BD382" s="2"/>
      <c r="BE382" s="2"/>
      <c r="BF382" s="2"/>
      <c r="BG382" s="2"/>
      <c r="BH382" s="2"/>
      <c r="BI382" s="2"/>
      <c r="BJ382" s="2"/>
      <c r="BK382" s="2"/>
      <c r="BL382" s="2"/>
      <c r="BM382" s="2"/>
      <c r="BN382" s="2"/>
      <c r="BO382" s="2"/>
      <c r="BP382" s="2"/>
      <c r="BQ382" s="2"/>
    </row>
    <row r="383" spans="1:69" ht="12.75" customHeight="1" x14ac:dyDescent="0.25">
      <c r="A383" s="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09"/>
      <c r="AH383" s="2"/>
      <c r="AI383" s="209"/>
      <c r="AJ383" s="2"/>
      <c r="AK383" s="2"/>
      <c r="AL383" s="2"/>
      <c r="AM383" s="2"/>
      <c r="AN383" s="2"/>
      <c r="AO383" s="2"/>
      <c r="AP383" s="2"/>
      <c r="AQ383" s="209"/>
      <c r="AR383" s="2"/>
      <c r="AS383" s="2"/>
      <c r="AT383" s="209"/>
      <c r="AU383" s="2"/>
      <c r="AV383" s="2"/>
      <c r="AW383" s="2"/>
      <c r="AX383" s="2"/>
      <c r="AY383" s="2"/>
      <c r="AZ383" s="2"/>
      <c r="BA383" s="2"/>
      <c r="BB383" s="2"/>
      <c r="BC383" s="2"/>
      <c r="BD383" s="2"/>
      <c r="BE383" s="2"/>
      <c r="BF383" s="2"/>
      <c r="BG383" s="2"/>
      <c r="BH383" s="2"/>
      <c r="BI383" s="2"/>
      <c r="BJ383" s="2"/>
      <c r="BK383" s="2"/>
      <c r="BL383" s="2"/>
      <c r="BM383" s="2"/>
      <c r="BN383" s="2"/>
      <c r="BO383" s="2"/>
      <c r="BP383" s="2"/>
      <c r="BQ383" s="2"/>
    </row>
    <row r="384" spans="1:69" ht="12.75" customHeight="1" x14ac:dyDescent="0.25">
      <c r="A384" s="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09"/>
      <c r="AH384" s="2"/>
      <c r="AI384" s="209"/>
      <c r="AJ384" s="2"/>
      <c r="AK384" s="2"/>
      <c r="AL384" s="2"/>
      <c r="AM384" s="2"/>
      <c r="AN384" s="2"/>
      <c r="AO384" s="2"/>
      <c r="AP384" s="2"/>
      <c r="AQ384" s="209"/>
      <c r="AR384" s="2"/>
      <c r="AS384" s="2"/>
      <c r="AT384" s="209"/>
      <c r="AU384" s="2"/>
      <c r="AV384" s="2"/>
      <c r="AW384" s="2"/>
      <c r="AX384" s="2"/>
      <c r="AY384" s="2"/>
      <c r="AZ384" s="2"/>
      <c r="BA384" s="2"/>
      <c r="BB384" s="2"/>
      <c r="BC384" s="2"/>
      <c r="BD384" s="2"/>
      <c r="BE384" s="2"/>
      <c r="BF384" s="2"/>
      <c r="BG384" s="2"/>
      <c r="BH384" s="2"/>
      <c r="BI384" s="2"/>
      <c r="BJ384" s="2"/>
      <c r="BK384" s="2"/>
      <c r="BL384" s="2"/>
      <c r="BM384" s="2"/>
      <c r="BN384" s="2"/>
      <c r="BO384" s="2"/>
      <c r="BP384" s="2"/>
      <c r="BQ384" s="2"/>
    </row>
    <row r="385" spans="1:69" ht="12.75" customHeight="1" x14ac:dyDescent="0.25">
      <c r="A385" s="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09"/>
      <c r="AH385" s="2"/>
      <c r="AI385" s="209"/>
      <c r="AJ385" s="2"/>
      <c r="AK385" s="2"/>
      <c r="AL385" s="2"/>
      <c r="AM385" s="2"/>
      <c r="AN385" s="2"/>
      <c r="AO385" s="2"/>
      <c r="AP385" s="2"/>
      <c r="AQ385" s="209"/>
      <c r="AR385" s="2"/>
      <c r="AS385" s="2"/>
      <c r="AT385" s="209"/>
      <c r="AU385" s="2"/>
      <c r="AV385" s="2"/>
      <c r="AW385" s="2"/>
      <c r="AX385" s="2"/>
      <c r="AY385" s="2"/>
      <c r="AZ385" s="2"/>
      <c r="BA385" s="2"/>
      <c r="BB385" s="2"/>
      <c r="BC385" s="2"/>
      <c r="BD385" s="2"/>
      <c r="BE385" s="2"/>
      <c r="BF385" s="2"/>
      <c r="BG385" s="2"/>
      <c r="BH385" s="2"/>
      <c r="BI385" s="2"/>
      <c r="BJ385" s="2"/>
      <c r="BK385" s="2"/>
      <c r="BL385" s="2"/>
      <c r="BM385" s="2"/>
      <c r="BN385" s="2"/>
      <c r="BO385" s="2"/>
      <c r="BP385" s="2"/>
      <c r="BQ385" s="2"/>
    </row>
    <row r="386" spans="1:69" ht="12.75" customHeight="1" x14ac:dyDescent="0.25">
      <c r="A386" s="7"/>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09"/>
      <c r="AH386" s="2"/>
      <c r="AI386" s="209"/>
      <c r="AJ386" s="2"/>
      <c r="AK386" s="2"/>
      <c r="AL386" s="2"/>
      <c r="AM386" s="2"/>
      <c r="AN386" s="2"/>
      <c r="AO386" s="2"/>
      <c r="AP386" s="2"/>
      <c r="AQ386" s="209"/>
      <c r="AR386" s="2"/>
      <c r="AS386" s="2"/>
      <c r="AT386" s="209"/>
      <c r="AU386" s="2"/>
      <c r="AV386" s="2"/>
      <c r="AW386" s="2"/>
      <c r="AX386" s="2"/>
      <c r="AY386" s="2"/>
      <c r="AZ386" s="2"/>
      <c r="BA386" s="2"/>
      <c r="BB386" s="2"/>
      <c r="BC386" s="2"/>
      <c r="BD386" s="2"/>
      <c r="BE386" s="2"/>
      <c r="BF386" s="2"/>
      <c r="BG386" s="2"/>
      <c r="BH386" s="2"/>
      <c r="BI386" s="2"/>
      <c r="BJ386" s="2"/>
      <c r="BK386" s="2"/>
      <c r="BL386" s="2"/>
      <c r="BM386" s="2"/>
      <c r="BN386" s="2"/>
      <c r="BO386" s="2"/>
      <c r="BP386" s="2"/>
      <c r="BQ386" s="2"/>
    </row>
    <row r="387" spans="1:69" ht="12.75" customHeight="1" x14ac:dyDescent="0.25">
      <c r="A387" s="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09"/>
      <c r="AH387" s="2"/>
      <c r="AI387" s="209"/>
      <c r="AJ387" s="2"/>
      <c r="AK387" s="2"/>
      <c r="AL387" s="2"/>
      <c r="AM387" s="2"/>
      <c r="AN387" s="2"/>
      <c r="AO387" s="2"/>
      <c r="AP387" s="2"/>
      <c r="AQ387" s="209"/>
      <c r="AR387" s="2"/>
      <c r="AS387" s="2"/>
      <c r="AT387" s="209"/>
      <c r="AU387" s="2"/>
      <c r="AV387" s="2"/>
      <c r="AW387" s="2"/>
      <c r="AX387" s="2"/>
      <c r="AY387" s="2"/>
      <c r="AZ387" s="2"/>
      <c r="BA387" s="2"/>
      <c r="BB387" s="2"/>
      <c r="BC387" s="2"/>
      <c r="BD387" s="2"/>
      <c r="BE387" s="2"/>
      <c r="BF387" s="2"/>
      <c r="BG387" s="2"/>
      <c r="BH387" s="2"/>
      <c r="BI387" s="2"/>
      <c r="BJ387" s="2"/>
      <c r="BK387" s="2"/>
      <c r="BL387" s="2"/>
      <c r="BM387" s="2"/>
      <c r="BN387" s="2"/>
      <c r="BO387" s="2"/>
      <c r="BP387" s="2"/>
      <c r="BQ387" s="2"/>
    </row>
    <row r="388" spans="1:69" ht="12.75" customHeight="1" x14ac:dyDescent="0.25">
      <c r="A388" s="7"/>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09"/>
      <c r="AH388" s="2"/>
      <c r="AI388" s="209"/>
      <c r="AJ388" s="2"/>
      <c r="AK388" s="2"/>
      <c r="AL388" s="2"/>
      <c r="AM388" s="2"/>
      <c r="AN388" s="2"/>
      <c r="AO388" s="2"/>
      <c r="AP388" s="2"/>
      <c r="AQ388" s="209"/>
      <c r="AR388" s="2"/>
      <c r="AS388" s="2"/>
      <c r="AT388" s="209"/>
      <c r="AU388" s="2"/>
      <c r="AV388" s="2"/>
      <c r="AW388" s="2"/>
      <c r="AX388" s="2"/>
      <c r="AY388" s="2"/>
      <c r="AZ388" s="2"/>
      <c r="BA388" s="2"/>
      <c r="BB388" s="2"/>
      <c r="BC388" s="2"/>
      <c r="BD388" s="2"/>
      <c r="BE388" s="2"/>
      <c r="BF388" s="2"/>
      <c r="BG388" s="2"/>
      <c r="BH388" s="2"/>
      <c r="BI388" s="2"/>
      <c r="BJ388" s="2"/>
      <c r="BK388" s="2"/>
      <c r="BL388" s="2"/>
      <c r="BM388" s="2"/>
      <c r="BN388" s="2"/>
      <c r="BO388" s="2"/>
      <c r="BP388" s="2"/>
      <c r="BQ388" s="2"/>
    </row>
    <row r="389" spans="1:69" ht="12.75" customHeight="1" x14ac:dyDescent="0.25">
      <c r="A389" s="7"/>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09"/>
      <c r="AH389" s="2"/>
      <c r="AI389" s="209"/>
      <c r="AJ389" s="2"/>
      <c r="AK389" s="2"/>
      <c r="AL389" s="2"/>
      <c r="AM389" s="2"/>
      <c r="AN389" s="2"/>
      <c r="AO389" s="2"/>
      <c r="AP389" s="2"/>
      <c r="AQ389" s="209"/>
      <c r="AR389" s="2"/>
      <c r="AS389" s="2"/>
      <c r="AT389" s="209"/>
      <c r="AU389" s="2"/>
      <c r="AV389" s="2"/>
      <c r="AW389" s="2"/>
      <c r="AX389" s="2"/>
      <c r="AY389" s="2"/>
      <c r="AZ389" s="2"/>
      <c r="BA389" s="2"/>
      <c r="BB389" s="2"/>
      <c r="BC389" s="2"/>
      <c r="BD389" s="2"/>
      <c r="BE389" s="2"/>
      <c r="BF389" s="2"/>
      <c r="BG389" s="2"/>
      <c r="BH389" s="2"/>
      <c r="BI389" s="2"/>
      <c r="BJ389" s="2"/>
      <c r="BK389" s="2"/>
      <c r="BL389" s="2"/>
      <c r="BM389" s="2"/>
      <c r="BN389" s="2"/>
      <c r="BO389" s="2"/>
      <c r="BP389" s="2"/>
      <c r="BQ389" s="2"/>
    </row>
    <row r="390" spans="1:69" ht="12.75" customHeight="1" x14ac:dyDescent="0.25">
      <c r="A390" s="7"/>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09"/>
      <c r="AH390" s="2"/>
      <c r="AI390" s="209"/>
      <c r="AJ390" s="2"/>
      <c r="AK390" s="2"/>
      <c r="AL390" s="2"/>
      <c r="AM390" s="2"/>
      <c r="AN390" s="2"/>
      <c r="AO390" s="2"/>
      <c r="AP390" s="2"/>
      <c r="AQ390" s="209"/>
      <c r="AR390" s="2"/>
      <c r="AS390" s="2"/>
      <c r="AT390" s="209"/>
      <c r="AU390" s="2"/>
      <c r="AV390" s="2"/>
      <c r="AW390" s="2"/>
      <c r="AX390" s="2"/>
      <c r="AY390" s="2"/>
      <c r="AZ390" s="2"/>
      <c r="BA390" s="2"/>
      <c r="BB390" s="2"/>
      <c r="BC390" s="2"/>
      <c r="BD390" s="2"/>
      <c r="BE390" s="2"/>
      <c r="BF390" s="2"/>
      <c r="BG390" s="2"/>
      <c r="BH390" s="2"/>
      <c r="BI390" s="2"/>
      <c r="BJ390" s="2"/>
      <c r="BK390" s="2"/>
      <c r="BL390" s="2"/>
      <c r="BM390" s="2"/>
      <c r="BN390" s="2"/>
      <c r="BO390" s="2"/>
      <c r="BP390" s="2"/>
      <c r="BQ390" s="2"/>
    </row>
    <row r="391" spans="1:69" ht="12.75" customHeight="1" x14ac:dyDescent="0.25">
      <c r="A391" s="7"/>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09"/>
      <c r="AH391" s="2"/>
      <c r="AI391" s="209"/>
      <c r="AJ391" s="2"/>
      <c r="AK391" s="2"/>
      <c r="AL391" s="2"/>
      <c r="AM391" s="2"/>
      <c r="AN391" s="2"/>
      <c r="AO391" s="2"/>
      <c r="AP391" s="2"/>
      <c r="AQ391" s="209"/>
      <c r="AR391" s="2"/>
      <c r="AS391" s="2"/>
      <c r="AT391" s="209"/>
      <c r="AU391" s="2"/>
      <c r="AV391" s="2"/>
      <c r="AW391" s="2"/>
      <c r="AX391" s="2"/>
      <c r="AY391" s="2"/>
      <c r="AZ391" s="2"/>
      <c r="BA391" s="2"/>
      <c r="BB391" s="2"/>
      <c r="BC391" s="2"/>
      <c r="BD391" s="2"/>
      <c r="BE391" s="2"/>
      <c r="BF391" s="2"/>
      <c r="BG391" s="2"/>
      <c r="BH391" s="2"/>
      <c r="BI391" s="2"/>
      <c r="BJ391" s="2"/>
      <c r="BK391" s="2"/>
      <c r="BL391" s="2"/>
      <c r="BM391" s="2"/>
      <c r="BN391" s="2"/>
      <c r="BO391" s="2"/>
      <c r="BP391" s="2"/>
      <c r="BQ391" s="2"/>
    </row>
    <row r="392" spans="1:69" ht="12.75" customHeight="1" x14ac:dyDescent="0.25">
      <c r="A392" s="7"/>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09"/>
      <c r="AH392" s="2"/>
      <c r="AI392" s="209"/>
      <c r="AJ392" s="2"/>
      <c r="AK392" s="2"/>
      <c r="AL392" s="2"/>
      <c r="AM392" s="2"/>
      <c r="AN392" s="2"/>
      <c r="AO392" s="2"/>
      <c r="AP392" s="2"/>
      <c r="AQ392" s="209"/>
      <c r="AR392" s="2"/>
      <c r="AS392" s="2"/>
      <c r="AT392" s="209"/>
      <c r="AU392" s="2"/>
      <c r="AV392" s="2"/>
      <c r="AW392" s="2"/>
      <c r="AX392" s="2"/>
      <c r="AY392" s="2"/>
      <c r="AZ392" s="2"/>
      <c r="BA392" s="2"/>
      <c r="BB392" s="2"/>
      <c r="BC392" s="2"/>
      <c r="BD392" s="2"/>
      <c r="BE392" s="2"/>
      <c r="BF392" s="2"/>
      <c r="BG392" s="2"/>
      <c r="BH392" s="2"/>
      <c r="BI392" s="2"/>
      <c r="BJ392" s="2"/>
      <c r="BK392" s="2"/>
      <c r="BL392" s="2"/>
      <c r="BM392" s="2"/>
      <c r="BN392" s="2"/>
      <c r="BO392" s="2"/>
      <c r="BP392" s="2"/>
      <c r="BQ392" s="2"/>
    </row>
    <row r="393" spans="1:69" ht="12.75" customHeight="1" x14ac:dyDescent="0.25">
      <c r="A393" s="7"/>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09"/>
      <c r="AH393" s="2"/>
      <c r="AI393" s="209"/>
      <c r="AJ393" s="2"/>
      <c r="AK393" s="2"/>
      <c r="AL393" s="2"/>
      <c r="AM393" s="2"/>
      <c r="AN393" s="2"/>
      <c r="AO393" s="2"/>
      <c r="AP393" s="2"/>
      <c r="AQ393" s="209"/>
      <c r="AR393" s="2"/>
      <c r="AS393" s="2"/>
      <c r="AT393" s="209"/>
      <c r="AU393" s="2"/>
      <c r="AV393" s="2"/>
      <c r="AW393" s="2"/>
      <c r="AX393" s="2"/>
      <c r="AY393" s="2"/>
      <c r="AZ393" s="2"/>
      <c r="BA393" s="2"/>
      <c r="BB393" s="2"/>
      <c r="BC393" s="2"/>
      <c r="BD393" s="2"/>
      <c r="BE393" s="2"/>
      <c r="BF393" s="2"/>
      <c r="BG393" s="2"/>
      <c r="BH393" s="2"/>
      <c r="BI393" s="2"/>
      <c r="BJ393" s="2"/>
      <c r="BK393" s="2"/>
      <c r="BL393" s="2"/>
      <c r="BM393" s="2"/>
      <c r="BN393" s="2"/>
      <c r="BO393" s="2"/>
      <c r="BP393" s="2"/>
      <c r="BQ393" s="2"/>
    </row>
  </sheetData>
  <autoFilter ref="A6:DZ190" xr:uid="{8585CDC8-F344-46B2-A1C3-FA8552B3127B}"/>
  <mergeCells count="761">
    <mergeCell ref="H112:H117"/>
    <mergeCell ref="AU179:AU184"/>
    <mergeCell ref="AU173:AU174"/>
    <mergeCell ref="BH185:BH190"/>
    <mergeCell ref="BI185:BI190"/>
    <mergeCell ref="O185:O190"/>
    <mergeCell ref="P185:P190"/>
    <mergeCell ref="BC185:BC190"/>
    <mergeCell ref="BD185:BD190"/>
    <mergeCell ref="BE185:BE190"/>
    <mergeCell ref="BF185:BF190"/>
    <mergeCell ref="AU185:AU190"/>
    <mergeCell ref="AV185:AV190"/>
    <mergeCell ref="AW185:AW190"/>
    <mergeCell ref="AX185:AX190"/>
    <mergeCell ref="AY185:AY190"/>
    <mergeCell ref="J185:J190"/>
    <mergeCell ref="AZ185:AZ190"/>
    <mergeCell ref="BA185:BA190"/>
    <mergeCell ref="BB185:BB190"/>
    <mergeCell ref="K185:K190"/>
    <mergeCell ref="L185:L190"/>
    <mergeCell ref="M185:M190"/>
    <mergeCell ref="N185:N190"/>
    <mergeCell ref="BG185:BG190"/>
    <mergeCell ref="AV173:AV178"/>
    <mergeCell ref="AW173:AW178"/>
    <mergeCell ref="AX173:AX178"/>
    <mergeCell ref="AY173:AY178"/>
    <mergeCell ref="AZ173:AZ178"/>
    <mergeCell ref="BA173:BA178"/>
    <mergeCell ref="BI173:BI178"/>
    <mergeCell ref="BI179:BI184"/>
    <mergeCell ref="AW179:AW184"/>
    <mergeCell ref="AX179:AX184"/>
    <mergeCell ref="AY179:AY184"/>
    <mergeCell ref="AZ179:AZ184"/>
    <mergeCell ref="BA179:BA184"/>
    <mergeCell ref="I179:I184"/>
    <mergeCell ref="J179:J184"/>
    <mergeCell ref="K179:K184"/>
    <mergeCell ref="L179:L184"/>
    <mergeCell ref="M179:M184"/>
    <mergeCell ref="N179:N184"/>
    <mergeCell ref="O179:O184"/>
    <mergeCell ref="P179:P184"/>
    <mergeCell ref="AV179:AV184"/>
    <mergeCell ref="H185:H190"/>
    <mergeCell ref="A173:A178"/>
    <mergeCell ref="B173:B178"/>
    <mergeCell ref="C173:C178"/>
    <mergeCell ref="D173:D178"/>
    <mergeCell ref="E173:E178"/>
    <mergeCell ref="F173:F178"/>
    <mergeCell ref="I173:I178"/>
    <mergeCell ref="J173:J178"/>
    <mergeCell ref="E179:E184"/>
    <mergeCell ref="F179:F184"/>
    <mergeCell ref="G179:G184"/>
    <mergeCell ref="A179:A184"/>
    <mergeCell ref="B179:B184"/>
    <mergeCell ref="C179:C184"/>
    <mergeCell ref="D179:D184"/>
    <mergeCell ref="A185:A190"/>
    <mergeCell ref="B185:B190"/>
    <mergeCell ref="C185:C190"/>
    <mergeCell ref="D185:D190"/>
    <mergeCell ref="E185:E190"/>
    <mergeCell ref="F185:F190"/>
    <mergeCell ref="G185:G190"/>
    <mergeCell ref="I185:I190"/>
    <mergeCell ref="AZ167:AZ172"/>
    <mergeCell ref="BA167:BA172"/>
    <mergeCell ref="L167:L172"/>
    <mergeCell ref="M167:M172"/>
    <mergeCell ref="N167:N172"/>
    <mergeCell ref="O167:O172"/>
    <mergeCell ref="P167:P172"/>
    <mergeCell ref="AU167:AU172"/>
    <mergeCell ref="E167:E172"/>
    <mergeCell ref="F167:F172"/>
    <mergeCell ref="BI167:BI172"/>
    <mergeCell ref="G173:G178"/>
    <mergeCell ref="AV167:AV172"/>
    <mergeCell ref="AW167:AW172"/>
    <mergeCell ref="AX167:AX172"/>
    <mergeCell ref="AY167:AY172"/>
    <mergeCell ref="BI161:BI166"/>
    <mergeCell ref="N161:N166"/>
    <mergeCell ref="O161:O166"/>
    <mergeCell ref="P161:P166"/>
    <mergeCell ref="AU161:AU166"/>
    <mergeCell ref="AV161:AV166"/>
    <mergeCell ref="AW161:AW166"/>
    <mergeCell ref="AX161:AX166"/>
    <mergeCell ref="AY161:AY166"/>
    <mergeCell ref="AZ161:AZ166"/>
    <mergeCell ref="BA161:BA166"/>
    <mergeCell ref="I161:I166"/>
    <mergeCell ref="J161:J166"/>
    <mergeCell ref="K161:K166"/>
    <mergeCell ref="G167:G172"/>
    <mergeCell ref="I167:I172"/>
    <mergeCell ref="J167:J172"/>
    <mergeCell ref="K167:K172"/>
    <mergeCell ref="A161:A166"/>
    <mergeCell ref="B161:B166"/>
    <mergeCell ref="C161:C166"/>
    <mergeCell ref="D161:D166"/>
    <mergeCell ref="E161:E166"/>
    <mergeCell ref="F161:F166"/>
    <mergeCell ref="G161:G166"/>
    <mergeCell ref="B167:B172"/>
    <mergeCell ref="C167:C172"/>
    <mergeCell ref="D167:D172"/>
    <mergeCell ref="A167:A172"/>
    <mergeCell ref="AZ155:AZ160"/>
    <mergeCell ref="BA155:BA160"/>
    <mergeCell ref="BF155:BF160"/>
    <mergeCell ref="BG155:BG160"/>
    <mergeCell ref="BH155:BH160"/>
    <mergeCell ref="BI155:BI160"/>
    <mergeCell ref="L155:L160"/>
    <mergeCell ref="M155:M160"/>
    <mergeCell ref="N155:N160"/>
    <mergeCell ref="O155:O160"/>
    <mergeCell ref="AU155:AU160"/>
    <mergeCell ref="G155:G160"/>
    <mergeCell ref="I155:I160"/>
    <mergeCell ref="J155:J160"/>
    <mergeCell ref="K155:K160"/>
    <mergeCell ref="AV155:AV160"/>
    <mergeCell ref="AW155:AW160"/>
    <mergeCell ref="AX155:AX160"/>
    <mergeCell ref="AY155:AY160"/>
    <mergeCell ref="A155:A160"/>
    <mergeCell ref="B155:B160"/>
    <mergeCell ref="C155:C160"/>
    <mergeCell ref="D155:D160"/>
    <mergeCell ref="E155:E160"/>
    <mergeCell ref="F155:F160"/>
    <mergeCell ref="H155:H160"/>
    <mergeCell ref="A149:A154"/>
    <mergeCell ref="G149:G154"/>
    <mergeCell ref="I149:I154"/>
    <mergeCell ref="J149:J154"/>
    <mergeCell ref="K149:K154"/>
    <mergeCell ref="L149:L154"/>
    <mergeCell ref="M149:M154"/>
    <mergeCell ref="N149:N154"/>
    <mergeCell ref="O149:O154"/>
    <mergeCell ref="B149:B154"/>
    <mergeCell ref="C149:C154"/>
    <mergeCell ref="D149:D154"/>
    <mergeCell ref="E149:E154"/>
    <mergeCell ref="F149:F154"/>
    <mergeCell ref="BH149:BH154"/>
    <mergeCell ref="BI149:BI154"/>
    <mergeCell ref="AV149:AV154"/>
    <mergeCell ref="AW149:AW154"/>
    <mergeCell ref="AX149:AX154"/>
    <mergeCell ref="AY149:AY154"/>
    <mergeCell ref="AZ149:AZ154"/>
    <mergeCell ref="BA149:BA154"/>
    <mergeCell ref="N143:N148"/>
    <mergeCell ref="AW143:AW148"/>
    <mergeCell ref="AX143:AX148"/>
    <mergeCell ref="AY143:AY148"/>
    <mergeCell ref="O143:O148"/>
    <mergeCell ref="P143:P148"/>
    <mergeCell ref="AU143:AU148"/>
    <mergeCell ref="AV143:AV148"/>
    <mergeCell ref="P149:P154"/>
    <mergeCell ref="K137:K142"/>
    <mergeCell ref="L137:L142"/>
    <mergeCell ref="M137:M142"/>
    <mergeCell ref="N137:N142"/>
    <mergeCell ref="O137:O142"/>
    <mergeCell ref="AZ131:AZ136"/>
    <mergeCell ref="AZ137:AZ142"/>
    <mergeCell ref="BA137:BA142"/>
    <mergeCell ref="H149:H154"/>
    <mergeCell ref="H137:H142"/>
    <mergeCell ref="H143:H148"/>
    <mergeCell ref="AU149:AU154"/>
    <mergeCell ref="I143:I148"/>
    <mergeCell ref="J143:J148"/>
    <mergeCell ref="K143:K148"/>
    <mergeCell ref="M143:M148"/>
    <mergeCell ref="BA131:BA136"/>
    <mergeCell ref="A137:A142"/>
    <mergeCell ref="B137:B142"/>
    <mergeCell ref="C137:C142"/>
    <mergeCell ref="D137:D142"/>
    <mergeCell ref="E137:E142"/>
    <mergeCell ref="F137:F142"/>
    <mergeCell ref="L143:L148"/>
    <mergeCell ref="A143:A148"/>
    <mergeCell ref="B143:B148"/>
    <mergeCell ref="C143:C148"/>
    <mergeCell ref="D143:D148"/>
    <mergeCell ref="E143:E148"/>
    <mergeCell ref="F143:F148"/>
    <mergeCell ref="G143:G148"/>
    <mergeCell ref="AZ143:AZ148"/>
    <mergeCell ref="BA143:BA148"/>
    <mergeCell ref="P137:P142"/>
    <mergeCell ref="AU137:AU142"/>
    <mergeCell ref="AV137:AV142"/>
    <mergeCell ref="AW137:AW142"/>
    <mergeCell ref="AX137:AX142"/>
    <mergeCell ref="AY137:AY142"/>
    <mergeCell ref="G137:G142"/>
    <mergeCell ref="H179:H184"/>
    <mergeCell ref="I131:I136"/>
    <mergeCell ref="J131:J136"/>
    <mergeCell ref="K131:K136"/>
    <mergeCell ref="L131:L136"/>
    <mergeCell ref="M131:M136"/>
    <mergeCell ref="N131:N136"/>
    <mergeCell ref="O131:O136"/>
    <mergeCell ref="P131:P136"/>
    <mergeCell ref="P155:P160"/>
    <mergeCell ref="H161:H166"/>
    <mergeCell ref="H167:H172"/>
    <mergeCell ref="H173:H178"/>
    <mergeCell ref="L161:L166"/>
    <mergeCell ref="M161:M166"/>
    <mergeCell ref="K173:K178"/>
    <mergeCell ref="L173:L178"/>
    <mergeCell ref="M173:M178"/>
    <mergeCell ref="N173:N178"/>
    <mergeCell ref="O173:O178"/>
    <mergeCell ref="P173:P178"/>
    <mergeCell ref="H131:H136"/>
    <mergeCell ref="I137:I142"/>
    <mergeCell ref="J137:J142"/>
    <mergeCell ref="AW131:AW136"/>
    <mergeCell ref="AX131:AX136"/>
    <mergeCell ref="AY131:AY136"/>
    <mergeCell ref="A125:A130"/>
    <mergeCell ref="B125:B130"/>
    <mergeCell ref="C125:C130"/>
    <mergeCell ref="D125:D130"/>
    <mergeCell ref="G125:G130"/>
    <mergeCell ref="I125:I130"/>
    <mergeCell ref="A131:A136"/>
    <mergeCell ref="B131:B136"/>
    <mergeCell ref="C131:C136"/>
    <mergeCell ref="D131:D136"/>
    <mergeCell ref="E131:E136"/>
    <mergeCell ref="F131:F136"/>
    <mergeCell ref="G131:G136"/>
    <mergeCell ref="AU131:AU136"/>
    <mergeCell ref="AV131:AV136"/>
    <mergeCell ref="E125:E130"/>
    <mergeCell ref="F125:F130"/>
    <mergeCell ref="AZ125:AZ130"/>
    <mergeCell ref="BA125:BA130"/>
    <mergeCell ref="M125:M130"/>
    <mergeCell ref="N125:N130"/>
    <mergeCell ref="O125:O130"/>
    <mergeCell ref="K118:K123"/>
    <mergeCell ref="L118:L123"/>
    <mergeCell ref="M118:M123"/>
    <mergeCell ref="N118:N123"/>
    <mergeCell ref="O118:O123"/>
    <mergeCell ref="P118:P123"/>
    <mergeCell ref="AU118:AU123"/>
    <mergeCell ref="AV118:AV123"/>
    <mergeCell ref="AW118:AW123"/>
    <mergeCell ref="I118:I123"/>
    <mergeCell ref="J118:J123"/>
    <mergeCell ref="H118:H123"/>
    <mergeCell ref="P125:P130"/>
    <mergeCell ref="AU125:AU130"/>
    <mergeCell ref="AV125:AV130"/>
    <mergeCell ref="AW125:AW130"/>
    <mergeCell ref="AX125:AX130"/>
    <mergeCell ref="N112:N117"/>
    <mergeCell ref="O112:O117"/>
    <mergeCell ref="P112:P117"/>
    <mergeCell ref="AU112:AU117"/>
    <mergeCell ref="J125:J130"/>
    <mergeCell ref="K125:K130"/>
    <mergeCell ref="L125:L130"/>
    <mergeCell ref="AX118:AX123"/>
    <mergeCell ref="AY118:AY123"/>
    <mergeCell ref="AY125:AY130"/>
    <mergeCell ref="H125:H130"/>
    <mergeCell ref="AZ118:AZ123"/>
    <mergeCell ref="BA118:BA123"/>
    <mergeCell ref="A112:A117"/>
    <mergeCell ref="B112:B117"/>
    <mergeCell ref="A118:A123"/>
    <mergeCell ref="B118:B123"/>
    <mergeCell ref="C118:C123"/>
    <mergeCell ref="D118:D123"/>
    <mergeCell ref="E118:E123"/>
    <mergeCell ref="F118:F123"/>
    <mergeCell ref="G118:G123"/>
    <mergeCell ref="C112:C117"/>
    <mergeCell ref="D112:D117"/>
    <mergeCell ref="E112:E117"/>
    <mergeCell ref="F112:F117"/>
    <mergeCell ref="G112:G117"/>
    <mergeCell ref="I112:I117"/>
    <mergeCell ref="J112:J117"/>
    <mergeCell ref="K112:K117"/>
    <mergeCell ref="AZ112:AZ117"/>
    <mergeCell ref="BA112:BA117"/>
    <mergeCell ref="L112:L117"/>
    <mergeCell ref="M112:M117"/>
    <mergeCell ref="G106:G111"/>
    <mergeCell ref="AV106:AV111"/>
    <mergeCell ref="AW106:AW111"/>
    <mergeCell ref="AX106:AX111"/>
    <mergeCell ref="I106:I111"/>
    <mergeCell ref="J106:J111"/>
    <mergeCell ref="K106:K111"/>
    <mergeCell ref="L106:L111"/>
    <mergeCell ref="M106:M111"/>
    <mergeCell ref="N106:N111"/>
    <mergeCell ref="H106:H108"/>
    <mergeCell ref="AY94:AY99"/>
    <mergeCell ref="AZ94:AZ99"/>
    <mergeCell ref="AY106:AY111"/>
    <mergeCell ref="AZ106:AZ111"/>
    <mergeCell ref="BA106:BA111"/>
    <mergeCell ref="AV112:AV117"/>
    <mergeCell ref="AW112:AW117"/>
    <mergeCell ref="AX112:AX117"/>
    <mergeCell ref="AY112:AY117"/>
    <mergeCell ref="A100:A105"/>
    <mergeCell ref="B100:B105"/>
    <mergeCell ref="C100:C105"/>
    <mergeCell ref="D100:D105"/>
    <mergeCell ref="E100:E105"/>
    <mergeCell ref="O106:O111"/>
    <mergeCell ref="P106:P111"/>
    <mergeCell ref="AU106:AU111"/>
    <mergeCell ref="G100:G105"/>
    <mergeCell ref="I100:I105"/>
    <mergeCell ref="J100:J105"/>
    <mergeCell ref="K100:K105"/>
    <mergeCell ref="L100:L105"/>
    <mergeCell ref="M100:M105"/>
    <mergeCell ref="N100:N105"/>
    <mergeCell ref="O100:O105"/>
    <mergeCell ref="P100:P105"/>
    <mergeCell ref="AU100:AU105"/>
    <mergeCell ref="A106:A111"/>
    <mergeCell ref="B106:B111"/>
    <mergeCell ref="C106:C111"/>
    <mergeCell ref="D106:D111"/>
    <mergeCell ref="E106:E111"/>
    <mergeCell ref="F106:F111"/>
    <mergeCell ref="F100:F105"/>
    <mergeCell ref="O94:O99"/>
    <mergeCell ref="P94:P99"/>
    <mergeCell ref="AU94:AU99"/>
    <mergeCell ref="AY88:AY93"/>
    <mergeCell ref="H100:H105"/>
    <mergeCell ref="BA94:BA99"/>
    <mergeCell ref="AV100:AV105"/>
    <mergeCell ref="AW100:AW105"/>
    <mergeCell ref="AX100:AX105"/>
    <mergeCell ref="AY100:AY105"/>
    <mergeCell ref="AZ100:AZ105"/>
    <mergeCell ref="BA100:BA105"/>
    <mergeCell ref="F94:F99"/>
    <mergeCell ref="G94:G99"/>
    <mergeCell ref="AV94:AV99"/>
    <mergeCell ref="AW94:AW99"/>
    <mergeCell ref="AX94:AX99"/>
    <mergeCell ref="I94:I99"/>
    <mergeCell ref="J94:J99"/>
    <mergeCell ref="K94:K99"/>
    <mergeCell ref="L94:L99"/>
    <mergeCell ref="M94:M99"/>
    <mergeCell ref="N94:N99"/>
    <mergeCell ref="H94:H99"/>
    <mergeCell ref="AZ88:AZ93"/>
    <mergeCell ref="BA88:BA93"/>
    <mergeCell ref="A88:A93"/>
    <mergeCell ref="B88:B93"/>
    <mergeCell ref="C88:C93"/>
    <mergeCell ref="D88:D93"/>
    <mergeCell ref="E88:E93"/>
    <mergeCell ref="F88:F93"/>
    <mergeCell ref="G88:G93"/>
    <mergeCell ref="AV88:AV93"/>
    <mergeCell ref="AW88:AW93"/>
    <mergeCell ref="AX88:AX93"/>
    <mergeCell ref="I88:I93"/>
    <mergeCell ref="J88:J93"/>
    <mergeCell ref="K88:K93"/>
    <mergeCell ref="L88:L93"/>
    <mergeCell ref="M88:M93"/>
    <mergeCell ref="N88:N93"/>
    <mergeCell ref="A94:A99"/>
    <mergeCell ref="B94:B99"/>
    <mergeCell ref="C94:C99"/>
    <mergeCell ref="D94:D99"/>
    <mergeCell ref="E94:E99"/>
    <mergeCell ref="BA76:BA81"/>
    <mergeCell ref="A82:A87"/>
    <mergeCell ref="B82:B87"/>
    <mergeCell ref="C82:C87"/>
    <mergeCell ref="D82:D87"/>
    <mergeCell ref="O88:O93"/>
    <mergeCell ref="P88:P93"/>
    <mergeCell ref="AU88:AU93"/>
    <mergeCell ref="G82:G87"/>
    <mergeCell ref="I82:I87"/>
    <mergeCell ref="J82:J87"/>
    <mergeCell ref="K82:K87"/>
    <mergeCell ref="BA82:BA87"/>
    <mergeCell ref="L82:L87"/>
    <mergeCell ref="M82:M87"/>
    <mergeCell ref="N82:N87"/>
    <mergeCell ref="O82:O87"/>
    <mergeCell ref="P82:P87"/>
    <mergeCell ref="AU82:AU87"/>
    <mergeCell ref="E82:E87"/>
    <mergeCell ref="F82:F87"/>
    <mergeCell ref="H82:H87"/>
    <mergeCell ref="H88:H93"/>
    <mergeCell ref="AZ76:AZ81"/>
    <mergeCell ref="AV82:AV87"/>
    <mergeCell ref="AW82:AW87"/>
    <mergeCell ref="AX82:AX87"/>
    <mergeCell ref="AY82:AY87"/>
    <mergeCell ref="AZ82:AZ87"/>
    <mergeCell ref="A76:A81"/>
    <mergeCell ref="B76:B81"/>
    <mergeCell ref="C76:C81"/>
    <mergeCell ref="D76:D81"/>
    <mergeCell ref="E76:E81"/>
    <mergeCell ref="F76:F81"/>
    <mergeCell ref="G76:G81"/>
    <mergeCell ref="AY76:AY81"/>
    <mergeCell ref="P76:P81"/>
    <mergeCell ref="AV76:AV81"/>
    <mergeCell ref="AW76:AW81"/>
    <mergeCell ref="AX76:AX81"/>
    <mergeCell ref="I76:I81"/>
    <mergeCell ref="J76:J81"/>
    <mergeCell ref="K76:K81"/>
    <mergeCell ref="L76:L81"/>
    <mergeCell ref="M76:M81"/>
    <mergeCell ref="AX64:AX69"/>
    <mergeCell ref="AY64:AY69"/>
    <mergeCell ref="AZ64:AZ69"/>
    <mergeCell ref="AU70:AU75"/>
    <mergeCell ref="AV70:AV75"/>
    <mergeCell ref="AW70:AW75"/>
    <mergeCell ref="AX70:AX75"/>
    <mergeCell ref="AY70:AY75"/>
    <mergeCell ref="AZ70:AZ75"/>
    <mergeCell ref="P64:P69"/>
    <mergeCell ref="H64:H69"/>
    <mergeCell ref="H70:H75"/>
    <mergeCell ref="N76:N81"/>
    <mergeCell ref="O76:O81"/>
    <mergeCell ref="F70:F75"/>
    <mergeCell ref="G70:G75"/>
    <mergeCell ref="I70:I75"/>
    <mergeCell ref="J70:J75"/>
    <mergeCell ref="K70:K75"/>
    <mergeCell ref="L70:L75"/>
    <mergeCell ref="M70:M75"/>
    <mergeCell ref="N70:N75"/>
    <mergeCell ref="O70:O75"/>
    <mergeCell ref="P70:P75"/>
    <mergeCell ref="H76:H81"/>
    <mergeCell ref="BA70:BA75"/>
    <mergeCell ref="A64:A69"/>
    <mergeCell ref="B64:B69"/>
    <mergeCell ref="C64:C69"/>
    <mergeCell ref="D64:D69"/>
    <mergeCell ref="E64:E69"/>
    <mergeCell ref="F64:F69"/>
    <mergeCell ref="G64:G69"/>
    <mergeCell ref="AU64:AU69"/>
    <mergeCell ref="AV64:AV69"/>
    <mergeCell ref="AW64:AW69"/>
    <mergeCell ref="I64:I69"/>
    <mergeCell ref="J64:J69"/>
    <mergeCell ref="K64:K69"/>
    <mergeCell ref="L64:L69"/>
    <mergeCell ref="M64:M69"/>
    <mergeCell ref="BA64:BA69"/>
    <mergeCell ref="A70:A75"/>
    <mergeCell ref="B70:B75"/>
    <mergeCell ref="C70:C75"/>
    <mergeCell ref="D70:D75"/>
    <mergeCell ref="E70:E75"/>
    <mergeCell ref="N64:N69"/>
    <mergeCell ref="O64:O69"/>
    <mergeCell ref="AX52:AX57"/>
    <mergeCell ref="AY52:AY57"/>
    <mergeCell ref="AZ52:AZ57"/>
    <mergeCell ref="AU58:AU63"/>
    <mergeCell ref="AV58:AV63"/>
    <mergeCell ref="AW58:AW63"/>
    <mergeCell ref="AX58:AX63"/>
    <mergeCell ref="AY58:AY63"/>
    <mergeCell ref="AZ58:AZ63"/>
    <mergeCell ref="A58:A63"/>
    <mergeCell ref="B58:B63"/>
    <mergeCell ref="C58:C63"/>
    <mergeCell ref="AW46:AW51"/>
    <mergeCell ref="D58:D63"/>
    <mergeCell ref="E58:E63"/>
    <mergeCell ref="N52:N57"/>
    <mergeCell ref="O52:O57"/>
    <mergeCell ref="P52:P57"/>
    <mergeCell ref="H58:H63"/>
    <mergeCell ref="F58:F63"/>
    <mergeCell ref="G58:G63"/>
    <mergeCell ref="I58:I63"/>
    <mergeCell ref="J58:J63"/>
    <mergeCell ref="K58:K63"/>
    <mergeCell ref="L58:L63"/>
    <mergeCell ref="M58:M63"/>
    <mergeCell ref="N58:N63"/>
    <mergeCell ref="O58:O63"/>
    <mergeCell ref="P58:P63"/>
    <mergeCell ref="H52:H57"/>
    <mergeCell ref="BA46:BA51"/>
    <mergeCell ref="N46:N51"/>
    <mergeCell ref="O46:O51"/>
    <mergeCell ref="P46:P51"/>
    <mergeCell ref="AX46:AX51"/>
    <mergeCell ref="AY46:AY51"/>
    <mergeCell ref="AZ46:AZ51"/>
    <mergeCell ref="BA58:BA63"/>
    <mergeCell ref="A52:A57"/>
    <mergeCell ref="B52:B57"/>
    <mergeCell ref="C52:C57"/>
    <mergeCell ref="D52:D57"/>
    <mergeCell ref="E52:E57"/>
    <mergeCell ref="F52:F57"/>
    <mergeCell ref="G52:G57"/>
    <mergeCell ref="AU52:AU57"/>
    <mergeCell ref="AV52:AV57"/>
    <mergeCell ref="AW52:AW57"/>
    <mergeCell ref="I52:I57"/>
    <mergeCell ref="J52:J57"/>
    <mergeCell ref="K52:K57"/>
    <mergeCell ref="L52:L57"/>
    <mergeCell ref="M52:M57"/>
    <mergeCell ref="BA52:BA57"/>
    <mergeCell ref="A46:A51"/>
    <mergeCell ref="B46:B51"/>
    <mergeCell ref="C46:C51"/>
    <mergeCell ref="D46:D51"/>
    <mergeCell ref="E46:E51"/>
    <mergeCell ref="F46:F51"/>
    <mergeCell ref="G46:G51"/>
    <mergeCell ref="AU46:AU51"/>
    <mergeCell ref="AV46:AV51"/>
    <mergeCell ref="H46:H51"/>
    <mergeCell ref="I46:I51"/>
    <mergeCell ref="J46:J51"/>
    <mergeCell ref="K46:K51"/>
    <mergeCell ref="L46:L51"/>
    <mergeCell ref="M46:M51"/>
    <mergeCell ref="AX34:AX39"/>
    <mergeCell ref="AY34:AY39"/>
    <mergeCell ref="AZ34:AZ39"/>
    <mergeCell ref="AU40:AU45"/>
    <mergeCell ref="AV40:AV45"/>
    <mergeCell ref="AW40:AW45"/>
    <mergeCell ref="AX40:AX45"/>
    <mergeCell ref="AY40:AY45"/>
    <mergeCell ref="AZ40:AZ45"/>
    <mergeCell ref="P34:P39"/>
    <mergeCell ref="F40:F45"/>
    <mergeCell ref="G40:G45"/>
    <mergeCell ref="H40:H45"/>
    <mergeCell ref="I40:I45"/>
    <mergeCell ref="J40:J45"/>
    <mergeCell ref="K40:K45"/>
    <mergeCell ref="L40:L45"/>
    <mergeCell ref="M40:M45"/>
    <mergeCell ref="N40:N45"/>
    <mergeCell ref="O40:O45"/>
    <mergeCell ref="P40:P45"/>
    <mergeCell ref="H34:H39"/>
    <mergeCell ref="BA40:BA45"/>
    <mergeCell ref="A34:A39"/>
    <mergeCell ref="B34:B39"/>
    <mergeCell ref="C34:C39"/>
    <mergeCell ref="D34:D39"/>
    <mergeCell ref="E34:E39"/>
    <mergeCell ref="F34:F39"/>
    <mergeCell ref="G34:G39"/>
    <mergeCell ref="AU34:AU39"/>
    <mergeCell ref="AV34:AV39"/>
    <mergeCell ref="AW34:AW39"/>
    <mergeCell ref="I34:I39"/>
    <mergeCell ref="J34:J39"/>
    <mergeCell ref="K34:K39"/>
    <mergeCell ref="L34:L39"/>
    <mergeCell ref="M34:M39"/>
    <mergeCell ref="BA34:BA39"/>
    <mergeCell ref="A40:A45"/>
    <mergeCell ref="B40:B45"/>
    <mergeCell ref="C40:C45"/>
    <mergeCell ref="D40:D45"/>
    <mergeCell ref="E40:E45"/>
    <mergeCell ref="N34:N39"/>
    <mergeCell ref="O34:O39"/>
    <mergeCell ref="M28:M33"/>
    <mergeCell ref="N28:N33"/>
    <mergeCell ref="O28:O33"/>
    <mergeCell ref="P28:P33"/>
    <mergeCell ref="BA28:BA33"/>
    <mergeCell ref="AU28:AU33"/>
    <mergeCell ref="AV28:AV33"/>
    <mergeCell ref="AW28:AW33"/>
    <mergeCell ref="AX28:AX33"/>
    <mergeCell ref="AY28:AY33"/>
    <mergeCell ref="AZ28:AZ33"/>
    <mergeCell ref="AV22:AV27"/>
    <mergeCell ref="AW22:AW27"/>
    <mergeCell ref="AX22:AX27"/>
    <mergeCell ref="AY22:AY27"/>
    <mergeCell ref="AZ22:AZ27"/>
    <mergeCell ref="BA22:BA27"/>
    <mergeCell ref="P16:P21"/>
    <mergeCell ref="O16:O21"/>
    <mergeCell ref="N16:N21"/>
    <mergeCell ref="AU16:AU21"/>
    <mergeCell ref="AV16:AV21"/>
    <mergeCell ref="AW16:AW21"/>
    <mergeCell ref="AX16:AX21"/>
    <mergeCell ref="AY16:AY21"/>
    <mergeCell ref="AZ16:AZ21"/>
    <mergeCell ref="BA16:BA21"/>
    <mergeCell ref="AU22:AU27"/>
    <mergeCell ref="A28:A33"/>
    <mergeCell ref="B28:B33"/>
    <mergeCell ref="C28:C33"/>
    <mergeCell ref="D28:D33"/>
    <mergeCell ref="E28:E33"/>
    <mergeCell ref="I22:I27"/>
    <mergeCell ref="J22:J27"/>
    <mergeCell ref="K22:K27"/>
    <mergeCell ref="L22:L27"/>
    <mergeCell ref="A22:A27"/>
    <mergeCell ref="B22:B27"/>
    <mergeCell ref="C22:C27"/>
    <mergeCell ref="D22:D27"/>
    <mergeCell ref="E22:E27"/>
    <mergeCell ref="F22:F27"/>
    <mergeCell ref="G22:G27"/>
    <mergeCell ref="H28:H33"/>
    <mergeCell ref="F28:F33"/>
    <mergeCell ref="G28:G33"/>
    <mergeCell ref="I28:I33"/>
    <mergeCell ref="J28:J33"/>
    <mergeCell ref="K28:K33"/>
    <mergeCell ref="L28:L33"/>
    <mergeCell ref="A16:A21"/>
    <mergeCell ref="B16:B21"/>
    <mergeCell ref="C16:C21"/>
    <mergeCell ref="D16:D21"/>
    <mergeCell ref="E16:E21"/>
    <mergeCell ref="M22:M27"/>
    <mergeCell ref="N22:N27"/>
    <mergeCell ref="O22:O27"/>
    <mergeCell ref="P22:P27"/>
    <mergeCell ref="H22:H27"/>
    <mergeCell ref="G16:G21"/>
    <mergeCell ref="F16:F21"/>
    <mergeCell ref="H16:H21"/>
    <mergeCell ref="M16:M21"/>
    <mergeCell ref="L16:L21"/>
    <mergeCell ref="K16:K21"/>
    <mergeCell ref="J16:J21"/>
    <mergeCell ref="I16:I21"/>
    <mergeCell ref="DM7:DT8"/>
    <mergeCell ref="DU7:DZ8"/>
    <mergeCell ref="BH8:BH9"/>
    <mergeCell ref="BI8:BI9"/>
    <mergeCell ref="A10:A15"/>
    <mergeCell ref="B10:B15"/>
    <mergeCell ref="C10:C15"/>
    <mergeCell ref="D10:D15"/>
    <mergeCell ref="E10:E15"/>
    <mergeCell ref="G8:G9"/>
    <mergeCell ref="H8:H9"/>
    <mergeCell ref="I8:I9"/>
    <mergeCell ref="J8:J9"/>
    <mergeCell ref="K8:K9"/>
    <mergeCell ref="AU8:AU9"/>
    <mergeCell ref="AV8:AV9"/>
    <mergeCell ref="L8:L9"/>
    <mergeCell ref="M8:M9"/>
    <mergeCell ref="N8:N9"/>
    <mergeCell ref="P8:P9"/>
    <mergeCell ref="Q8:Q9"/>
    <mergeCell ref="R8:R9"/>
    <mergeCell ref="S8:S9"/>
    <mergeCell ref="AE8:AS8"/>
    <mergeCell ref="BS7:BZ8"/>
    <mergeCell ref="CA7:CF8"/>
    <mergeCell ref="CG7:CO8"/>
    <mergeCell ref="CP7:CW8"/>
    <mergeCell ref="CX7:DC8"/>
    <mergeCell ref="DD7:DL8"/>
    <mergeCell ref="AW8:AW9"/>
    <mergeCell ref="AX8:AX9"/>
    <mergeCell ref="AZ8:AZ9"/>
    <mergeCell ref="BA8:BA9"/>
    <mergeCell ref="AU7:BA7"/>
    <mergeCell ref="BB7:BI7"/>
    <mergeCell ref="BB8:BB9"/>
    <mergeCell ref="BC8:BC9"/>
    <mergeCell ref="BD8:BD9"/>
    <mergeCell ref="BE8:BE9"/>
    <mergeCell ref="BF8:BF9"/>
    <mergeCell ref="BG8:BG9"/>
    <mergeCell ref="R1:S1"/>
    <mergeCell ref="R2:S2"/>
    <mergeCell ref="R3:S3"/>
    <mergeCell ref="A7:I7"/>
    <mergeCell ref="J7:P7"/>
    <mergeCell ref="Q7:AT7"/>
    <mergeCell ref="A1:B3"/>
    <mergeCell ref="C1:Q3"/>
    <mergeCell ref="BJ7:BR8"/>
    <mergeCell ref="A8:A9"/>
    <mergeCell ref="B8:B9"/>
    <mergeCell ref="C8:C9"/>
    <mergeCell ref="D8:D9"/>
    <mergeCell ref="E8:E9"/>
    <mergeCell ref="F8:F9"/>
    <mergeCell ref="AT8:AT9"/>
    <mergeCell ref="T8:AD8"/>
    <mergeCell ref="AU10:AU15"/>
    <mergeCell ref="AW10:AW15"/>
    <mergeCell ref="AV10:AV15"/>
    <mergeCell ref="BA10:BA15"/>
    <mergeCell ref="AZ10:AZ15"/>
    <mergeCell ref="AY10:AY15"/>
    <mergeCell ref="AX10:AX15"/>
    <mergeCell ref="P10:P15"/>
    <mergeCell ref="O10:O15"/>
    <mergeCell ref="N10:N15"/>
    <mergeCell ref="M10:M15"/>
    <mergeCell ref="L10:L15"/>
    <mergeCell ref="K10:K15"/>
    <mergeCell ref="J10:J15"/>
    <mergeCell ref="I10:I15"/>
    <mergeCell ref="G10:G15"/>
    <mergeCell ref="F10:F15"/>
    <mergeCell ref="H10:H15"/>
  </mergeCells>
  <conditionalFormatting sqref="J10 J16 J22 J28 J34 J40 J46 J52 J58 J64 J70 J76 J82 J88 J94 J100 J106 J112 J118 J124:J125 J131 J137 J143 J149 J155 J161 J167 J173 J179 J185">
    <cfRule type="cellIs" dxfId="513" priority="1357" operator="equal">
      <formula>"Baja"</formula>
    </cfRule>
    <cfRule type="cellIs" dxfId="512" priority="1356" operator="equal">
      <formula>"Media"</formula>
    </cfRule>
    <cfRule type="cellIs" dxfId="511" priority="1355" operator="equal">
      <formula>"Alta"</formula>
    </cfRule>
    <cfRule type="cellIs" dxfId="510" priority="1354" operator="equal">
      <formula>"Muy Alta"</formula>
    </cfRule>
    <cfRule type="cellIs" dxfId="509" priority="1358" operator="equal">
      <formula>"Muy Baja"</formula>
    </cfRule>
  </conditionalFormatting>
  <conditionalFormatting sqref="M10:O10 BE22:BI39 BE52:BI52 BF76:BI76 BE82:BI82 BE88:BI88 BE94:BI94 BE112:BI112 BE118:BI118 BE124:BI125 BE131:BI131 BE137:BI137 BE143:BI143 BF149:BI149 BF155:BI155 BI161 BI167 BA173:BI173 BA179:BI179">
    <cfRule type="cellIs" dxfId="508" priority="1362" operator="equal">
      <formula>"Menor"</formula>
    </cfRule>
    <cfRule type="cellIs" dxfId="507" priority="1363" operator="equal">
      <formula>"Leve"</formula>
    </cfRule>
    <cfRule type="cellIs" dxfId="506" priority="1361" operator="equal">
      <formula>"Moderado"</formula>
    </cfRule>
    <cfRule type="cellIs" dxfId="505" priority="1360" operator="equal">
      <formula>"Mayor"</formula>
    </cfRule>
    <cfRule type="cellIs" dxfId="504" priority="1359" operator="equal">
      <formula>"Catastrófico"</formula>
    </cfRule>
  </conditionalFormatting>
  <conditionalFormatting sqref="M16:O16">
    <cfRule type="cellIs" dxfId="503" priority="12" operator="equal">
      <formula>"Catastrófico"</formula>
    </cfRule>
    <cfRule type="cellIs" dxfId="502" priority="13" operator="equal">
      <formula>"Mayor"</formula>
    </cfRule>
    <cfRule type="cellIs" dxfId="501" priority="14" operator="equal">
      <formula>"Moderado"</formula>
    </cfRule>
    <cfRule type="cellIs" dxfId="500" priority="15" operator="equal">
      <formula>"Menor"</formula>
    </cfRule>
    <cfRule type="cellIs" dxfId="499" priority="16" operator="equal">
      <formula>"Leve"</formula>
    </cfRule>
  </conditionalFormatting>
  <conditionalFormatting sqref="M22:O22 M28:O28 M34:O34 M40:O40">
    <cfRule type="cellIs" dxfId="498" priority="1364" operator="equal">
      <formula>"Catastrófico"</formula>
    </cfRule>
    <cfRule type="cellIs" dxfId="497" priority="1368" operator="equal">
      <formula>"Leve"</formula>
    </cfRule>
    <cfRule type="cellIs" dxfId="496" priority="1367" operator="equal">
      <formula>"Menor"</formula>
    </cfRule>
    <cfRule type="cellIs" dxfId="495" priority="1366" operator="equal">
      <formula>"Moderado"</formula>
    </cfRule>
    <cfRule type="cellIs" dxfId="494" priority="1365" operator="equal">
      <formula>"Mayor"</formula>
    </cfRule>
  </conditionalFormatting>
  <conditionalFormatting sqref="M46:O46">
    <cfRule type="cellIs" dxfId="493" priority="1378" operator="equal">
      <formula>"Leve"</formula>
    </cfRule>
    <cfRule type="cellIs" dxfId="492" priority="1374" operator="equal">
      <formula>"Catastrófico"</formula>
    </cfRule>
    <cfRule type="cellIs" dxfId="491" priority="1377" operator="equal">
      <formula>"Menor"</formula>
    </cfRule>
    <cfRule type="cellIs" dxfId="490" priority="1375" operator="equal">
      <formula>"Mayor"</formula>
    </cfRule>
    <cfRule type="cellIs" dxfId="489" priority="1376" operator="equal">
      <formula>"Moderado"</formula>
    </cfRule>
  </conditionalFormatting>
  <conditionalFormatting sqref="M52:O52">
    <cfRule type="cellIs" dxfId="488" priority="1379" operator="equal">
      <formula>"Catastrófico"</formula>
    </cfRule>
    <cfRule type="cellIs" dxfId="487" priority="1380" operator="equal">
      <formula>"Mayor"</formula>
    </cfRule>
    <cfRule type="cellIs" dxfId="486" priority="1381" operator="equal">
      <formula>"Moderado"</formula>
    </cfRule>
    <cfRule type="cellIs" dxfId="485" priority="1382" operator="equal">
      <formula>"Menor"</formula>
    </cfRule>
    <cfRule type="cellIs" dxfId="484" priority="1383" operator="equal">
      <formula>"Leve"</formula>
    </cfRule>
  </conditionalFormatting>
  <conditionalFormatting sqref="M58:O58">
    <cfRule type="cellIs" dxfId="483" priority="1387" operator="equal">
      <formula>"Menor"</formula>
    </cfRule>
    <cfRule type="cellIs" dxfId="482" priority="1388" operator="equal">
      <formula>"Leve"</formula>
    </cfRule>
    <cfRule type="cellIs" dxfId="481" priority="1385" operator="equal">
      <formula>"Mayor"</formula>
    </cfRule>
    <cfRule type="cellIs" dxfId="480" priority="1384" operator="equal">
      <formula>"Catastrófico"</formula>
    </cfRule>
    <cfRule type="cellIs" dxfId="479" priority="1386" operator="equal">
      <formula>"Moderado"</formula>
    </cfRule>
  </conditionalFormatting>
  <conditionalFormatting sqref="M64:O64 M70:O70">
    <cfRule type="cellIs" dxfId="478" priority="1393" operator="equal">
      <formula>"Leve"</formula>
    </cfRule>
    <cfRule type="cellIs" dxfId="477" priority="1392" operator="equal">
      <formula>"Menor"</formula>
    </cfRule>
    <cfRule type="cellIs" dxfId="476" priority="1391" operator="equal">
      <formula>"Moderado"</formula>
    </cfRule>
    <cfRule type="cellIs" dxfId="475" priority="1390" operator="equal">
      <formula>"Mayor"</formula>
    </cfRule>
    <cfRule type="cellIs" dxfId="474" priority="1389" operator="equal">
      <formula>"Catastrófico"</formula>
    </cfRule>
  </conditionalFormatting>
  <conditionalFormatting sqref="M76:O76">
    <cfRule type="cellIs" dxfId="473" priority="1398" operator="equal">
      <formula>"Leve"</formula>
    </cfRule>
    <cfRule type="cellIs" dxfId="472" priority="1397" operator="equal">
      <formula>"Menor"</formula>
    </cfRule>
    <cfRule type="cellIs" dxfId="471" priority="1396" operator="equal">
      <formula>"Moderado"</formula>
    </cfRule>
    <cfRule type="cellIs" dxfId="470" priority="1395" operator="equal">
      <formula>"Mayor"</formula>
    </cfRule>
    <cfRule type="cellIs" dxfId="469" priority="1394" operator="equal">
      <formula>"Catastrófico"</formula>
    </cfRule>
  </conditionalFormatting>
  <conditionalFormatting sqref="M82:O82">
    <cfRule type="cellIs" dxfId="468" priority="1402" operator="equal">
      <formula>"Menor"</formula>
    </cfRule>
    <cfRule type="cellIs" dxfId="467" priority="1401" operator="equal">
      <formula>"Moderado"</formula>
    </cfRule>
    <cfRule type="cellIs" dxfId="466" priority="1400" operator="equal">
      <formula>"Mayor"</formula>
    </cfRule>
    <cfRule type="cellIs" dxfId="465" priority="1399" operator="equal">
      <formula>"Catastrófico"</formula>
    </cfRule>
    <cfRule type="cellIs" dxfId="464" priority="1403" operator="equal">
      <formula>"Leve"</formula>
    </cfRule>
  </conditionalFormatting>
  <conditionalFormatting sqref="M88:O88 M94:O94">
    <cfRule type="cellIs" dxfId="463" priority="1406" operator="equal">
      <formula>"Moderado"</formula>
    </cfRule>
    <cfRule type="cellIs" dxfId="462" priority="1407" operator="equal">
      <formula>"Menor"</formula>
    </cfRule>
    <cfRule type="cellIs" dxfId="461" priority="1408" operator="equal">
      <formula>"Leve"</formula>
    </cfRule>
    <cfRule type="cellIs" dxfId="460" priority="1404" operator="equal">
      <formula>"Catastrófico"</formula>
    </cfRule>
    <cfRule type="cellIs" dxfId="459" priority="1405" operator="equal">
      <formula>"Mayor"</formula>
    </cfRule>
  </conditionalFormatting>
  <conditionalFormatting sqref="M100:O100">
    <cfRule type="cellIs" dxfId="458" priority="1409" operator="equal">
      <formula>"Catastrófico"</formula>
    </cfRule>
    <cfRule type="cellIs" dxfId="457" priority="1410" operator="equal">
      <formula>"Mayor"</formula>
    </cfRule>
    <cfRule type="cellIs" dxfId="456" priority="1411" operator="equal">
      <formula>"Moderado"</formula>
    </cfRule>
    <cfRule type="cellIs" dxfId="455" priority="1412" operator="equal">
      <formula>"Menor"</formula>
    </cfRule>
    <cfRule type="cellIs" dxfId="454" priority="1413" operator="equal">
      <formula>"Leve"</formula>
    </cfRule>
  </conditionalFormatting>
  <conditionalFormatting sqref="M106:O106 M112:O112">
    <cfRule type="cellIs" dxfId="453" priority="1414" operator="equal">
      <formula>"Catastrófico"</formula>
    </cfRule>
    <cfRule type="cellIs" dxfId="452" priority="1415" operator="equal">
      <formula>"Mayor"</formula>
    </cfRule>
    <cfRule type="cellIs" dxfId="451" priority="1416" operator="equal">
      <formula>"Moderado"</formula>
    </cfRule>
    <cfRule type="cellIs" dxfId="450" priority="1417" operator="equal">
      <formula>"Menor"</formula>
    </cfRule>
    <cfRule type="cellIs" dxfId="449" priority="1418" operator="equal">
      <formula>"Leve"</formula>
    </cfRule>
  </conditionalFormatting>
  <conditionalFormatting sqref="M118:O118">
    <cfRule type="cellIs" dxfId="448" priority="1423" operator="equal">
      <formula>"Leve"</formula>
    </cfRule>
    <cfRule type="cellIs" dxfId="447" priority="1419" operator="equal">
      <formula>"Catastrófico"</formula>
    </cfRule>
    <cfRule type="cellIs" dxfId="446" priority="1420" operator="equal">
      <formula>"Mayor"</formula>
    </cfRule>
    <cfRule type="cellIs" dxfId="445" priority="1421" operator="equal">
      <formula>"Moderado"</formula>
    </cfRule>
    <cfRule type="cellIs" dxfId="444" priority="1422" operator="equal">
      <formula>"Menor"</formula>
    </cfRule>
  </conditionalFormatting>
  <conditionalFormatting sqref="M124:O125">
    <cfRule type="cellIs" dxfId="443" priority="1430" operator="equal">
      <formula>"Mayor"</formula>
    </cfRule>
    <cfRule type="cellIs" dxfId="442" priority="1431" operator="equal">
      <formula>"Moderado"</formula>
    </cfRule>
    <cfRule type="cellIs" dxfId="441" priority="1432" operator="equal">
      <formula>"Menor"</formula>
    </cfRule>
    <cfRule type="cellIs" dxfId="440" priority="1433" operator="equal">
      <formula>"Leve"</formula>
    </cfRule>
    <cfRule type="cellIs" dxfId="439" priority="1429" operator="equal">
      <formula>"Catastrófico"</formula>
    </cfRule>
  </conditionalFormatting>
  <conditionalFormatting sqref="M131:O131 M137:O137 M143:O143">
    <cfRule type="cellIs" dxfId="438" priority="1438" operator="equal">
      <formula>"Leve"</formula>
    </cfRule>
    <cfRule type="cellIs" dxfId="437" priority="1437" operator="equal">
      <formula>"Menor"</formula>
    </cfRule>
    <cfRule type="cellIs" dxfId="436" priority="1434" operator="equal">
      <formula>"Catastrófico"</formula>
    </cfRule>
    <cfRule type="cellIs" dxfId="435" priority="1436" operator="equal">
      <formula>"Moderado"</formula>
    </cfRule>
    <cfRule type="cellIs" dxfId="434" priority="1435" operator="equal">
      <formula>"Mayor"</formula>
    </cfRule>
  </conditionalFormatting>
  <conditionalFormatting sqref="M149:O149 M155:O155 M161:O161 M167:O167 M173:O173">
    <cfRule type="cellIs" dxfId="433" priority="1442" operator="equal">
      <formula>"Menor"</formula>
    </cfRule>
    <cfRule type="cellIs" dxfId="432" priority="1443" operator="equal">
      <formula>"Leve"</formula>
    </cfRule>
    <cfRule type="cellIs" dxfId="431" priority="1441" operator="equal">
      <formula>"Moderado"</formula>
    </cfRule>
    <cfRule type="cellIs" dxfId="430" priority="1440" operator="equal">
      <formula>"Mayor"</formula>
    </cfRule>
    <cfRule type="cellIs" dxfId="429" priority="1439" operator="equal">
      <formula>"Catastrófico"</formula>
    </cfRule>
  </conditionalFormatting>
  <conditionalFormatting sqref="M179:O179">
    <cfRule type="cellIs" dxfId="428" priority="1448" operator="equal">
      <formula>"Leve"</formula>
    </cfRule>
    <cfRule type="cellIs" dxfId="427" priority="1447" operator="equal">
      <formula>"Menor"</formula>
    </cfRule>
    <cfRule type="cellIs" dxfId="426" priority="1444" operator="equal">
      <formula>"Catastrófico"</formula>
    </cfRule>
    <cfRule type="cellIs" dxfId="425" priority="1445" operator="equal">
      <formula>"Mayor"</formula>
    </cfRule>
    <cfRule type="cellIs" dxfId="424" priority="1446" operator="equal">
      <formula>"Moderado"</formula>
    </cfRule>
  </conditionalFormatting>
  <conditionalFormatting sqref="M185:O185">
    <cfRule type="cellIs" dxfId="423" priority="1456" operator="equal">
      <formula>"Moderado"</formula>
    </cfRule>
    <cfRule type="cellIs" dxfId="422" priority="1455" operator="equal">
      <formula>"Mayor"</formula>
    </cfRule>
    <cfRule type="cellIs" dxfId="421" priority="1454" operator="equal">
      <formula>"Catastrófico"</formula>
    </cfRule>
    <cfRule type="cellIs" dxfId="420" priority="1457" operator="equal">
      <formula>"Menor"</formula>
    </cfRule>
    <cfRule type="cellIs" dxfId="419" priority="1458" operator="equal">
      <formula>"Leve"</formula>
    </cfRule>
  </conditionalFormatting>
  <conditionalFormatting sqref="P10 P16 P22 P28 P34 P40 P46 P52 P58 P64 P70 P76 P82 P88 P94 P100 P106 P112 P118 P124:P125 P131 P137 P143 P149 P155 P161 P167 P173 P179 P185">
    <cfRule type="cellIs" dxfId="418" priority="1460" operator="equal">
      <formula>"Alto"</formula>
    </cfRule>
    <cfRule type="cellIs" dxfId="417" priority="1459" operator="equal">
      <formula>"Extremo"</formula>
    </cfRule>
    <cfRule type="cellIs" dxfId="416" priority="1461" operator="equal">
      <formula>"Moderado"</formula>
    </cfRule>
    <cfRule type="cellIs" dxfId="415" priority="1462" operator="equal">
      <formula>"Bajo"</formula>
    </cfRule>
  </conditionalFormatting>
  <conditionalFormatting sqref="AT10:AT185">
    <cfRule type="containsText" dxfId="414" priority="3" operator="containsText" text="Fuerte">
      <formula>NOT(ISERROR(SEARCH("Fuerte",AT10)))</formula>
    </cfRule>
    <cfRule type="containsText" dxfId="413" priority="1" operator="containsText" text="Moderado">
      <formula>NOT(ISERROR(SEARCH("Moderado",AT10)))</formula>
    </cfRule>
    <cfRule type="containsText" dxfId="412" priority="2" operator="containsText" text="Débil">
      <formula>NOT(ISERROR(SEARCH("Débil",AT10)))</formula>
    </cfRule>
  </conditionalFormatting>
  <conditionalFormatting sqref="AY10 AY16 AY22 AY28 AY34">
    <cfRule type="cellIs" dxfId="411" priority="1469" operator="equal">
      <formula>"Menor"</formula>
    </cfRule>
    <cfRule type="cellIs" dxfId="410" priority="1470" operator="equal">
      <formula>"Leve"</formula>
    </cfRule>
    <cfRule type="cellIs" dxfId="409" priority="1466" operator="equal">
      <formula>"Catastrófico"</formula>
    </cfRule>
    <cfRule type="cellIs" dxfId="408" priority="1467" operator="equal">
      <formula>"Mayor"</formula>
    </cfRule>
    <cfRule type="cellIs" dxfId="407" priority="1468" operator="equal">
      <formula>"Moderado"</formula>
    </cfRule>
  </conditionalFormatting>
  <conditionalFormatting sqref="AY40 AY46">
    <cfRule type="cellIs" dxfId="406" priority="1473" operator="equal">
      <formula>"Moderado"</formula>
    </cfRule>
    <cfRule type="cellIs" dxfId="405" priority="1472" operator="equal">
      <formula>"Mayor"</formula>
    </cfRule>
    <cfRule type="cellIs" dxfId="404" priority="1475" operator="equal">
      <formula>"Leve"</formula>
    </cfRule>
    <cfRule type="cellIs" dxfId="403" priority="1474" operator="equal">
      <formula>"Menor"</formula>
    </cfRule>
    <cfRule type="cellIs" dxfId="402" priority="1471" operator="equal">
      <formula>"Catastrófico"</formula>
    </cfRule>
  </conditionalFormatting>
  <conditionalFormatting sqref="AY52">
    <cfRule type="cellIs" dxfId="401" priority="1480" operator="equal">
      <formula>"Leve"</formula>
    </cfRule>
    <cfRule type="cellIs" dxfId="400" priority="1479" operator="equal">
      <formula>"Menor"</formula>
    </cfRule>
    <cfRule type="cellIs" dxfId="399" priority="1478" operator="equal">
      <formula>"Moderado"</formula>
    </cfRule>
    <cfRule type="cellIs" dxfId="398" priority="1477" operator="equal">
      <formula>"Mayor"</formula>
    </cfRule>
    <cfRule type="cellIs" dxfId="397" priority="1476" operator="equal">
      <formula>"Catastrófico"</formula>
    </cfRule>
  </conditionalFormatting>
  <conditionalFormatting sqref="AY58">
    <cfRule type="cellIs" dxfId="396" priority="1483" operator="equal">
      <formula>"Moderado"</formula>
    </cfRule>
    <cfRule type="cellIs" dxfId="395" priority="1482" operator="equal">
      <formula>"Mayor"</formula>
    </cfRule>
    <cfRule type="cellIs" dxfId="394" priority="1481" operator="equal">
      <formula>"Catastrófico"</formula>
    </cfRule>
    <cfRule type="cellIs" dxfId="393" priority="1484" operator="equal">
      <formula>"Menor"</formula>
    </cfRule>
    <cfRule type="cellIs" dxfId="392" priority="1485" operator="equal">
      <formula>"Leve"</formula>
    </cfRule>
  </conditionalFormatting>
  <conditionalFormatting sqref="AY64">
    <cfRule type="cellIs" dxfId="391" priority="1490" operator="equal">
      <formula>"Leve"</formula>
    </cfRule>
    <cfRule type="cellIs" dxfId="390" priority="1489" operator="equal">
      <formula>"Menor"</formula>
    </cfRule>
    <cfRule type="cellIs" dxfId="389" priority="1487" operator="equal">
      <formula>"Mayor"</formula>
    </cfRule>
    <cfRule type="cellIs" dxfId="388" priority="1486" operator="equal">
      <formula>"Catastrófico"</formula>
    </cfRule>
    <cfRule type="cellIs" dxfId="387" priority="1488" operator="equal">
      <formula>"Moderado"</formula>
    </cfRule>
  </conditionalFormatting>
  <conditionalFormatting sqref="AY70">
    <cfRule type="cellIs" dxfId="386" priority="1491" operator="equal">
      <formula>"Catastrófico"</formula>
    </cfRule>
    <cfRule type="cellIs" dxfId="385" priority="1492" operator="equal">
      <formula>"Mayor"</formula>
    </cfRule>
    <cfRule type="cellIs" dxfId="384" priority="1493" operator="equal">
      <formula>"Moderado"</formula>
    </cfRule>
    <cfRule type="cellIs" dxfId="383" priority="1494" operator="equal">
      <formula>"Menor"</formula>
    </cfRule>
    <cfRule type="cellIs" dxfId="382" priority="1495" operator="equal">
      <formula>"Leve"</formula>
    </cfRule>
  </conditionalFormatting>
  <conditionalFormatting sqref="AY76">
    <cfRule type="cellIs" dxfId="381" priority="1499" operator="equal">
      <formula>"Menor"</formula>
    </cfRule>
    <cfRule type="cellIs" dxfId="380" priority="1500" operator="equal">
      <formula>"Leve"</formula>
    </cfRule>
    <cfRule type="cellIs" dxfId="379" priority="1498" operator="equal">
      <formula>"Moderado"</formula>
    </cfRule>
    <cfRule type="cellIs" dxfId="378" priority="1496" operator="equal">
      <formula>"Catastrófico"</formula>
    </cfRule>
    <cfRule type="cellIs" dxfId="377" priority="1497" operator="equal">
      <formula>"Mayor"</formula>
    </cfRule>
  </conditionalFormatting>
  <conditionalFormatting sqref="AY82">
    <cfRule type="cellIs" dxfId="376" priority="1501" operator="equal">
      <formula>"Catastrófico"</formula>
    </cfRule>
    <cfRule type="cellIs" dxfId="375" priority="1502" operator="equal">
      <formula>"Mayor"</formula>
    </cfRule>
    <cfRule type="cellIs" dxfId="374" priority="1503" operator="equal">
      <formula>"Moderado"</formula>
    </cfRule>
    <cfRule type="cellIs" dxfId="373" priority="1504" operator="equal">
      <formula>"Menor"</formula>
    </cfRule>
    <cfRule type="cellIs" dxfId="372" priority="1505" operator="equal">
      <formula>"Leve"</formula>
    </cfRule>
  </conditionalFormatting>
  <conditionalFormatting sqref="AY88 AY94">
    <cfRule type="cellIs" dxfId="371" priority="1506" operator="equal">
      <formula>"Catastrófico"</formula>
    </cfRule>
    <cfRule type="cellIs" dxfId="370" priority="1507" operator="equal">
      <formula>"Mayor"</formula>
    </cfRule>
    <cfRule type="cellIs" dxfId="369" priority="1508" operator="equal">
      <formula>"Moderado"</formula>
    </cfRule>
    <cfRule type="cellIs" dxfId="368" priority="1509" operator="equal">
      <formula>"Menor"</formula>
    </cfRule>
    <cfRule type="cellIs" dxfId="367" priority="1510" operator="equal">
      <formula>"Leve"</formula>
    </cfRule>
  </conditionalFormatting>
  <conditionalFormatting sqref="AY100 AY106 AY112">
    <cfRule type="cellIs" dxfId="366" priority="1516" operator="equal">
      <formula>"Catastrófico"</formula>
    </cfRule>
    <cfRule type="cellIs" dxfId="365" priority="1517" operator="equal">
      <formula>"Mayor"</formula>
    </cfRule>
    <cfRule type="cellIs" dxfId="364" priority="1518" operator="equal">
      <formula>"Moderado"</formula>
    </cfRule>
    <cfRule type="cellIs" dxfId="363" priority="1519" operator="equal">
      <formula>"Menor"</formula>
    </cfRule>
    <cfRule type="cellIs" dxfId="362" priority="1520" operator="equal">
      <formula>"Leve"</formula>
    </cfRule>
  </conditionalFormatting>
  <conditionalFormatting sqref="AY118">
    <cfRule type="cellIs" dxfId="361" priority="1526" operator="equal">
      <formula>"Catastrófico"</formula>
    </cfRule>
    <cfRule type="cellIs" dxfId="360" priority="1527" operator="equal">
      <formula>"Mayor"</formula>
    </cfRule>
    <cfRule type="cellIs" dxfId="359" priority="1528" operator="equal">
      <formula>"Moderado"</formula>
    </cfRule>
    <cfRule type="cellIs" dxfId="358" priority="1529" operator="equal">
      <formula>"Menor"</formula>
    </cfRule>
    <cfRule type="cellIs" dxfId="357" priority="1530" operator="equal">
      <formula>"Leve"</formula>
    </cfRule>
  </conditionalFormatting>
  <conditionalFormatting sqref="AY124:AY125">
    <cfRule type="cellIs" dxfId="356" priority="1536" operator="equal">
      <formula>"Catastrófico"</formula>
    </cfRule>
    <cfRule type="cellIs" dxfId="355" priority="1537" operator="equal">
      <formula>"Mayor"</formula>
    </cfRule>
    <cfRule type="cellIs" dxfId="354" priority="1538" operator="equal">
      <formula>"Moderado"</formula>
    </cfRule>
    <cfRule type="cellIs" dxfId="353" priority="1539" operator="equal">
      <formula>"Menor"</formula>
    </cfRule>
    <cfRule type="cellIs" dxfId="352" priority="1540" operator="equal">
      <formula>"Leve"</formula>
    </cfRule>
  </conditionalFormatting>
  <conditionalFormatting sqref="AY131">
    <cfRule type="cellIs" dxfId="351" priority="1556" operator="equal">
      <formula>"Catastrófico"</formula>
    </cfRule>
    <cfRule type="cellIs" dxfId="350" priority="1557" operator="equal">
      <formula>"Mayor"</formula>
    </cfRule>
    <cfRule type="cellIs" dxfId="349" priority="1558" operator="equal">
      <formula>"Moderado"</formula>
    </cfRule>
    <cfRule type="cellIs" dxfId="348" priority="1559" operator="equal">
      <formula>"Menor"</formula>
    </cfRule>
    <cfRule type="cellIs" dxfId="347" priority="1560" operator="equal">
      <formula>"Leve"</formula>
    </cfRule>
  </conditionalFormatting>
  <conditionalFormatting sqref="AY137">
    <cfRule type="cellIs" dxfId="346" priority="1575" operator="equal">
      <formula>"Leve"</formula>
    </cfRule>
    <cfRule type="cellIs" dxfId="345" priority="1574" operator="equal">
      <formula>"Menor"</formula>
    </cfRule>
    <cfRule type="cellIs" dxfId="344" priority="1573" operator="equal">
      <formula>"Moderado"</formula>
    </cfRule>
    <cfRule type="cellIs" dxfId="343" priority="1572" operator="equal">
      <formula>"Mayor"</formula>
    </cfRule>
    <cfRule type="cellIs" dxfId="342" priority="1571" operator="equal">
      <formula>"Catastrófico"</formula>
    </cfRule>
  </conditionalFormatting>
  <conditionalFormatting sqref="AY143">
    <cfRule type="cellIs" dxfId="341" priority="1576" operator="equal">
      <formula>"Catastrófico"</formula>
    </cfRule>
    <cfRule type="cellIs" dxfId="340" priority="1578" operator="equal">
      <formula>"Moderado"</formula>
    </cfRule>
    <cfRule type="cellIs" dxfId="339" priority="1580" operator="equal">
      <formula>"Leve"</formula>
    </cfRule>
    <cfRule type="cellIs" dxfId="338" priority="1579" operator="equal">
      <formula>"Menor"</formula>
    </cfRule>
    <cfRule type="cellIs" dxfId="337" priority="1577" operator="equal">
      <formula>"Mayor"</formula>
    </cfRule>
  </conditionalFormatting>
  <conditionalFormatting sqref="AY149 AY155 AY161 AY167 AY173 AY179">
    <cfRule type="cellIs" dxfId="336" priority="1584" operator="equal">
      <formula>"Menor"</formula>
    </cfRule>
    <cfRule type="cellIs" dxfId="335" priority="1583" operator="equal">
      <formula>"Moderado"</formula>
    </cfRule>
    <cfRule type="cellIs" dxfId="334" priority="1585" operator="equal">
      <formula>"Leve"</formula>
    </cfRule>
    <cfRule type="cellIs" dxfId="333" priority="1582" operator="equal">
      <formula>"Mayor"</formula>
    </cfRule>
    <cfRule type="cellIs" dxfId="332" priority="1581" operator="equal">
      <formula>"Catastrófico"</formula>
    </cfRule>
  </conditionalFormatting>
  <conditionalFormatting sqref="AY185">
    <cfRule type="cellIs" dxfId="331" priority="1587" operator="equal">
      <formula>"Mayor"</formula>
    </cfRule>
    <cfRule type="cellIs" dxfId="330" priority="1590" operator="equal">
      <formula>"Leve"</formula>
    </cfRule>
    <cfRule type="cellIs" dxfId="329" priority="1589" operator="equal">
      <formula>"Menor"</formula>
    </cfRule>
    <cfRule type="cellIs" dxfId="328" priority="1588" operator="equal">
      <formula>"Moderado"</formula>
    </cfRule>
    <cfRule type="cellIs" dxfId="327" priority="1586" operator="equal">
      <formula>"Catastrófico"</formula>
    </cfRule>
  </conditionalFormatting>
  <conditionalFormatting sqref="AZ10 AZ16 AZ22 AZ28 AZ34">
    <cfRule type="cellIs" dxfId="326" priority="1592" operator="equal">
      <formula>"Alto"</formula>
    </cfRule>
    <cfRule type="cellIs" dxfId="325" priority="1591" operator="equal">
      <formula>"Extremo"</formula>
    </cfRule>
    <cfRule type="cellIs" dxfId="324" priority="1593" operator="equal">
      <formula>"Moderado"</formula>
    </cfRule>
    <cfRule type="cellIs" dxfId="323" priority="1594" operator="equal">
      <formula>"Bajo"</formula>
    </cfRule>
  </conditionalFormatting>
  <conditionalFormatting sqref="AZ40 AZ46">
    <cfRule type="cellIs" dxfId="322" priority="1598" operator="equal">
      <formula>"Bajo"</formula>
    </cfRule>
    <cfRule type="cellIs" dxfId="321" priority="1597" operator="equal">
      <formula>"Moderado"</formula>
    </cfRule>
    <cfRule type="cellIs" dxfId="320" priority="1596" operator="equal">
      <formula>"Alto"</formula>
    </cfRule>
    <cfRule type="cellIs" dxfId="319" priority="1595" operator="equal">
      <formula>"Extremo"</formula>
    </cfRule>
  </conditionalFormatting>
  <conditionalFormatting sqref="AZ52">
    <cfRule type="cellIs" dxfId="318" priority="1601" operator="equal">
      <formula>"Moderado"</formula>
    </cfRule>
    <cfRule type="cellIs" dxfId="317" priority="1602" operator="equal">
      <formula>"Bajo"</formula>
    </cfRule>
    <cfRule type="cellIs" dxfId="316" priority="1600" operator="equal">
      <formula>"Alto"</formula>
    </cfRule>
    <cfRule type="cellIs" dxfId="315" priority="1599" operator="equal">
      <formula>"Extremo"</formula>
    </cfRule>
  </conditionalFormatting>
  <conditionalFormatting sqref="AZ58">
    <cfRule type="cellIs" dxfId="314" priority="1605" operator="equal">
      <formula>"Moderado"</formula>
    </cfRule>
    <cfRule type="cellIs" dxfId="313" priority="1603" operator="equal">
      <formula>"Extremo"</formula>
    </cfRule>
    <cfRule type="cellIs" dxfId="312" priority="1606" operator="equal">
      <formula>"Bajo"</formula>
    </cfRule>
    <cfRule type="cellIs" dxfId="311" priority="1604" operator="equal">
      <formula>"Alto"</formula>
    </cfRule>
  </conditionalFormatting>
  <conditionalFormatting sqref="AZ64">
    <cfRule type="cellIs" dxfId="310" priority="1610" operator="equal">
      <formula>"Bajo"</formula>
    </cfRule>
    <cfRule type="cellIs" dxfId="309" priority="1609" operator="equal">
      <formula>"Moderado"</formula>
    </cfRule>
    <cfRule type="cellIs" dxfId="308" priority="1608" operator="equal">
      <formula>"Alto"</formula>
    </cfRule>
    <cfRule type="cellIs" dxfId="307" priority="1607" operator="equal">
      <formula>"Extremo"</formula>
    </cfRule>
  </conditionalFormatting>
  <conditionalFormatting sqref="AZ70">
    <cfRule type="cellIs" dxfId="306" priority="1611" operator="equal">
      <formula>"Extremo"</formula>
    </cfRule>
    <cfRule type="cellIs" dxfId="305" priority="1613" operator="equal">
      <formula>"Moderado"</formula>
    </cfRule>
    <cfRule type="cellIs" dxfId="304" priority="1614" operator="equal">
      <formula>"Bajo"</formula>
    </cfRule>
    <cfRule type="cellIs" dxfId="303" priority="1612" operator="equal">
      <formula>"Alto"</formula>
    </cfRule>
  </conditionalFormatting>
  <conditionalFormatting sqref="AZ76">
    <cfRule type="cellIs" dxfId="302" priority="1618" operator="equal">
      <formula>"Bajo"</formula>
    </cfRule>
    <cfRule type="cellIs" dxfId="301" priority="1615" operator="equal">
      <formula>"Extremo"</formula>
    </cfRule>
    <cfRule type="cellIs" dxfId="300" priority="1616" operator="equal">
      <formula>"Alto"</formula>
    </cfRule>
    <cfRule type="cellIs" dxfId="299" priority="1617" operator="equal">
      <formula>"Moderado"</formula>
    </cfRule>
  </conditionalFormatting>
  <conditionalFormatting sqref="AZ82">
    <cfRule type="cellIs" dxfId="298" priority="1619" operator="equal">
      <formula>"Extremo"</formula>
    </cfRule>
    <cfRule type="cellIs" dxfId="297" priority="1620" operator="equal">
      <formula>"Alto"</formula>
    </cfRule>
    <cfRule type="cellIs" dxfId="296" priority="1621" operator="equal">
      <formula>"Moderado"</formula>
    </cfRule>
    <cfRule type="cellIs" dxfId="295" priority="1622" operator="equal">
      <formula>"Bajo"</formula>
    </cfRule>
  </conditionalFormatting>
  <conditionalFormatting sqref="AZ88 AZ94">
    <cfRule type="cellIs" dxfId="294" priority="1625" operator="equal">
      <formula>"Moderado"</formula>
    </cfRule>
    <cfRule type="cellIs" dxfId="293" priority="1626" operator="equal">
      <formula>"Bajo"</formula>
    </cfRule>
    <cfRule type="cellIs" dxfId="292" priority="1623" operator="equal">
      <formula>"Extremo"</formula>
    </cfRule>
    <cfRule type="cellIs" dxfId="291" priority="1624" operator="equal">
      <formula>"Alto"</formula>
    </cfRule>
  </conditionalFormatting>
  <conditionalFormatting sqref="AZ100 AZ106 AZ112">
    <cfRule type="cellIs" dxfId="290" priority="1631" operator="equal">
      <formula>"Extremo"</formula>
    </cfRule>
    <cfRule type="cellIs" dxfId="289" priority="1634" operator="equal">
      <formula>"Bajo"</formula>
    </cfRule>
    <cfRule type="cellIs" dxfId="288" priority="1633" operator="equal">
      <formula>"Moderado"</formula>
    </cfRule>
    <cfRule type="cellIs" dxfId="287" priority="1632" operator="equal">
      <formula>"Alto"</formula>
    </cfRule>
  </conditionalFormatting>
  <conditionalFormatting sqref="AZ118">
    <cfRule type="cellIs" dxfId="286" priority="1639" operator="equal">
      <formula>"Extremo"</formula>
    </cfRule>
    <cfRule type="cellIs" dxfId="285" priority="1640" operator="equal">
      <formula>"Alto"</formula>
    </cfRule>
    <cfRule type="cellIs" dxfId="284" priority="1641" operator="equal">
      <formula>"Moderado"</formula>
    </cfRule>
    <cfRule type="cellIs" dxfId="283" priority="1642" operator="equal">
      <formula>"Bajo"</formula>
    </cfRule>
  </conditionalFormatting>
  <conditionalFormatting sqref="AZ124:AZ125">
    <cfRule type="cellIs" dxfId="282" priority="1650" operator="equal">
      <formula>"Bajo"</formula>
    </cfRule>
    <cfRule type="cellIs" dxfId="281" priority="1647" operator="equal">
      <formula>"Extremo"</formula>
    </cfRule>
    <cfRule type="cellIs" dxfId="280" priority="1648" operator="equal">
      <formula>"Alto"</formula>
    </cfRule>
    <cfRule type="cellIs" dxfId="279" priority="1649" operator="equal">
      <formula>"Moderado"</formula>
    </cfRule>
  </conditionalFormatting>
  <conditionalFormatting sqref="AZ131">
    <cfRule type="cellIs" dxfId="278" priority="9" operator="equal">
      <formula>"Alto"</formula>
    </cfRule>
    <cfRule type="cellIs" dxfId="277" priority="8" operator="equal">
      <formula>"Extremo"</formula>
    </cfRule>
    <cfRule type="cellIs" dxfId="276" priority="10" operator="equal">
      <formula>"Moderado"</formula>
    </cfRule>
    <cfRule type="cellIs" dxfId="275" priority="11" operator="equal">
      <formula>"Bajo"</formula>
    </cfRule>
  </conditionalFormatting>
  <conditionalFormatting sqref="AZ137">
    <cfRule type="cellIs" dxfId="274" priority="1675" operator="equal">
      <formula>"Extremo"</formula>
    </cfRule>
    <cfRule type="cellIs" dxfId="273" priority="1676" operator="equal">
      <formula>"Alto"</formula>
    </cfRule>
    <cfRule type="cellIs" dxfId="272" priority="1677" operator="equal">
      <formula>"Moderado"</formula>
    </cfRule>
    <cfRule type="cellIs" dxfId="271" priority="1678" operator="equal">
      <formula>"Bajo"</formula>
    </cfRule>
  </conditionalFormatting>
  <conditionalFormatting sqref="AZ143">
    <cfRule type="cellIs" dxfId="270" priority="1681" operator="equal">
      <formula>"Moderado"</formula>
    </cfRule>
    <cfRule type="cellIs" dxfId="269" priority="1682" operator="equal">
      <formula>"Bajo"</formula>
    </cfRule>
    <cfRule type="cellIs" dxfId="268" priority="1680" operator="equal">
      <formula>"Alto"</formula>
    </cfRule>
    <cfRule type="cellIs" dxfId="267" priority="1679" operator="equal">
      <formula>"Extremo"</formula>
    </cfRule>
  </conditionalFormatting>
  <conditionalFormatting sqref="AZ149 AZ155">
    <cfRule type="cellIs" dxfId="266" priority="1684" operator="equal">
      <formula>"Alto"</formula>
    </cfRule>
    <cfRule type="cellIs" dxfId="265" priority="1686" operator="equal">
      <formula>"Bajo"</formula>
    </cfRule>
    <cfRule type="cellIs" dxfId="264" priority="1683" operator="equal">
      <formula>"Extremo"</formula>
    </cfRule>
    <cfRule type="cellIs" dxfId="263" priority="1685" operator="equal">
      <formula>"Moderado"</formula>
    </cfRule>
  </conditionalFormatting>
  <conditionalFormatting sqref="AZ161 AZ167 AZ173 AZ179">
    <cfRule type="cellIs" dxfId="262" priority="1690" operator="equal">
      <formula>"Bajo"</formula>
    </cfRule>
    <cfRule type="cellIs" dxfId="261" priority="1688" operator="equal">
      <formula>"Alto"</formula>
    </cfRule>
    <cfRule type="cellIs" dxfId="260" priority="1687" operator="equal">
      <formula>"Extremo"</formula>
    </cfRule>
    <cfRule type="cellIs" dxfId="259" priority="1689" operator="equal">
      <formula>"Moderado"</formula>
    </cfRule>
  </conditionalFormatting>
  <conditionalFormatting sqref="AZ185">
    <cfRule type="cellIs" dxfId="258" priority="5" operator="equal">
      <formula>"Alto"</formula>
    </cfRule>
    <cfRule type="cellIs" dxfId="257" priority="6" operator="equal">
      <formula>"Moderado"</formula>
    </cfRule>
    <cfRule type="cellIs" dxfId="256" priority="7" operator="equal">
      <formula>"Bajo"</formula>
    </cfRule>
    <cfRule type="cellIs" dxfId="255" priority="4" operator="equal">
      <formula>"Extremo"</formula>
    </cfRule>
  </conditionalFormatting>
  <conditionalFormatting sqref="BA10 BA16 BA22 BA28 BA34">
    <cfRule type="cellIs" dxfId="254" priority="1698" operator="equal">
      <formula>"Menor"</formula>
    </cfRule>
    <cfRule type="cellIs" dxfId="253" priority="1696" operator="equal">
      <formula>"Mayor"</formula>
    </cfRule>
    <cfRule type="cellIs" dxfId="252" priority="1697" operator="equal">
      <formula>"Moderado"</formula>
    </cfRule>
    <cfRule type="cellIs" dxfId="251" priority="1699" operator="equal">
      <formula>"Leve"</formula>
    </cfRule>
    <cfRule type="cellIs" dxfId="250" priority="1695" operator="equal">
      <formula>"Catastrófico"</formula>
    </cfRule>
  </conditionalFormatting>
  <conditionalFormatting sqref="BA40 BA46">
    <cfRule type="cellIs" dxfId="249" priority="1700" operator="equal">
      <formula>"Catastrófico"</formula>
    </cfRule>
    <cfRule type="cellIs" dxfId="248" priority="1704" operator="equal">
      <formula>"Leve"</formula>
    </cfRule>
    <cfRule type="cellIs" dxfId="247" priority="1702" operator="equal">
      <formula>"Moderado"</formula>
    </cfRule>
    <cfRule type="cellIs" dxfId="246" priority="1703" operator="equal">
      <formula>"Menor"</formula>
    </cfRule>
    <cfRule type="cellIs" dxfId="245" priority="1701" operator="equal">
      <formula>"Mayor"</formula>
    </cfRule>
  </conditionalFormatting>
  <conditionalFormatting sqref="BA100">
    <cfRule type="cellIs" dxfId="244" priority="1707" operator="equal">
      <formula>"Moderado"</formula>
    </cfRule>
    <cfRule type="cellIs" dxfId="243" priority="1705" operator="equal">
      <formula>"Catastrófico"</formula>
    </cfRule>
    <cfRule type="cellIs" dxfId="242" priority="1706" operator="equal">
      <formula>"Mayor"</formula>
    </cfRule>
    <cfRule type="cellIs" dxfId="241" priority="1709" operator="equal">
      <formula>"Leve"</formula>
    </cfRule>
    <cfRule type="cellIs" dxfId="240" priority="1708" operator="equal">
      <formula>"Menor"</formula>
    </cfRule>
  </conditionalFormatting>
  <conditionalFormatting sqref="BA167">
    <cfRule type="cellIs" dxfId="239" priority="1715" operator="equal">
      <formula>"Catastrófico"</formula>
    </cfRule>
    <cfRule type="cellIs" dxfId="238" priority="1716" operator="equal">
      <formula>"Mayor"</formula>
    </cfRule>
    <cfRule type="cellIs" dxfId="237" priority="1717" operator="equal">
      <formula>"Moderado"</formula>
    </cfRule>
    <cfRule type="cellIs" dxfId="236" priority="1718" operator="equal">
      <formula>"Menor"</formula>
    </cfRule>
    <cfRule type="cellIs" dxfId="235" priority="1719" operator="equal">
      <formula>"Leve"</formula>
    </cfRule>
  </conditionalFormatting>
  <conditionalFormatting sqref="BA64:BB64">
    <cfRule type="cellIs" dxfId="234" priority="1725" operator="equal">
      <formula>"Catastrófico"</formula>
    </cfRule>
    <cfRule type="cellIs" dxfId="233" priority="1726" operator="equal">
      <formula>"Mayor"</formula>
    </cfRule>
    <cfRule type="cellIs" dxfId="232" priority="1727" operator="equal">
      <formula>"Moderado"</formula>
    </cfRule>
    <cfRule type="cellIs" dxfId="231" priority="1728" operator="equal">
      <formula>"Menor"</formula>
    </cfRule>
    <cfRule type="cellIs" dxfId="230" priority="1729" operator="equal">
      <formula>"Leve"</formula>
    </cfRule>
  </conditionalFormatting>
  <conditionalFormatting sqref="BA70:BB70">
    <cfRule type="cellIs" dxfId="229" priority="1730" operator="equal">
      <formula>"Catastrófico"</formula>
    </cfRule>
    <cfRule type="cellIs" dxfId="228" priority="1731" operator="equal">
      <formula>"Mayor"</formula>
    </cfRule>
    <cfRule type="cellIs" dxfId="227" priority="1732" operator="equal">
      <formula>"Moderado"</formula>
    </cfRule>
    <cfRule type="cellIs" dxfId="226" priority="1733" operator="equal">
      <formula>"Menor"</formula>
    </cfRule>
    <cfRule type="cellIs" dxfId="225" priority="1734" operator="equal">
      <formula>"Leve"</formula>
    </cfRule>
  </conditionalFormatting>
  <conditionalFormatting sqref="BA112:BB112">
    <cfRule type="cellIs" dxfId="224" priority="1736" operator="equal">
      <formula>"Mayor"</formula>
    </cfRule>
    <cfRule type="cellIs" dxfId="223" priority="1735" operator="equal">
      <formula>"Catastrófico"</formula>
    </cfRule>
    <cfRule type="cellIs" dxfId="222" priority="1737" operator="equal">
      <formula>"Moderado"</formula>
    </cfRule>
    <cfRule type="cellIs" dxfId="221" priority="1738" operator="equal">
      <formula>"Menor"</formula>
    </cfRule>
    <cfRule type="cellIs" dxfId="220" priority="1739" operator="equal">
      <formula>"Leve"</formula>
    </cfRule>
  </conditionalFormatting>
  <conditionalFormatting sqref="BA161:BB161">
    <cfRule type="cellIs" dxfId="219" priority="1741" operator="equal">
      <formula>"Mayor"</formula>
    </cfRule>
    <cfRule type="cellIs" dxfId="218" priority="1740" operator="equal">
      <formula>"Catastrófico"</formula>
    </cfRule>
    <cfRule type="cellIs" dxfId="217" priority="1744" operator="equal">
      <formula>"Leve"</formula>
    </cfRule>
    <cfRule type="cellIs" dxfId="216" priority="1743" operator="equal">
      <formula>"Menor"</formula>
    </cfRule>
    <cfRule type="cellIs" dxfId="215" priority="1742" operator="equal">
      <formula>"Moderado"</formula>
    </cfRule>
  </conditionalFormatting>
  <conditionalFormatting sqref="BA52:BC52">
    <cfRule type="cellIs" dxfId="214" priority="1749" operator="equal">
      <formula>"Leve"</formula>
    </cfRule>
    <cfRule type="cellIs" dxfId="213" priority="1745" operator="equal">
      <formula>"Catastrófico"</formula>
    </cfRule>
    <cfRule type="cellIs" dxfId="212" priority="1746" operator="equal">
      <formula>"Mayor"</formula>
    </cfRule>
    <cfRule type="cellIs" dxfId="211" priority="1747" operator="equal">
      <formula>"Moderado"</formula>
    </cfRule>
    <cfRule type="cellIs" dxfId="210" priority="1748" operator="equal">
      <formula>"Menor"</formula>
    </cfRule>
  </conditionalFormatting>
  <conditionalFormatting sqref="BA82:BC82">
    <cfRule type="cellIs" dxfId="209" priority="1754" operator="equal">
      <formula>"Leve"</formula>
    </cfRule>
    <cfRule type="cellIs" dxfId="208" priority="1753" operator="equal">
      <formula>"Menor"</formula>
    </cfRule>
    <cfRule type="cellIs" dxfId="207" priority="1752" operator="equal">
      <formula>"Moderado"</formula>
    </cfRule>
    <cfRule type="cellIs" dxfId="206" priority="1751" operator="equal">
      <formula>"Mayor"</formula>
    </cfRule>
    <cfRule type="cellIs" dxfId="205" priority="1750" operator="equal">
      <formula>"Catastrófico"</formula>
    </cfRule>
  </conditionalFormatting>
  <conditionalFormatting sqref="BA88:BC88 BA94:BC94">
    <cfRule type="cellIs" dxfId="204" priority="1755" operator="equal">
      <formula>"Catastrófico"</formula>
    </cfRule>
    <cfRule type="cellIs" dxfId="203" priority="1759" operator="equal">
      <formula>"Leve"</formula>
    </cfRule>
    <cfRule type="cellIs" dxfId="202" priority="1758" operator="equal">
      <formula>"Menor"</formula>
    </cfRule>
    <cfRule type="cellIs" dxfId="201" priority="1757" operator="equal">
      <formula>"Moderado"</formula>
    </cfRule>
    <cfRule type="cellIs" dxfId="200" priority="1756" operator="equal">
      <formula>"Mayor"</formula>
    </cfRule>
  </conditionalFormatting>
  <conditionalFormatting sqref="BA106:BC106">
    <cfRule type="cellIs" dxfId="199" priority="1763" operator="equal">
      <formula>"Menor"</formula>
    </cfRule>
    <cfRule type="cellIs" dxfId="198" priority="1764" operator="equal">
      <formula>"Leve"</formula>
    </cfRule>
    <cfRule type="cellIs" dxfId="197" priority="1762" operator="equal">
      <formula>"Moderado"</formula>
    </cfRule>
    <cfRule type="cellIs" dxfId="196" priority="1761" operator="equal">
      <formula>"Mayor"</formula>
    </cfRule>
    <cfRule type="cellIs" dxfId="195" priority="1760" operator="equal">
      <formula>"Catastrófico"</formula>
    </cfRule>
  </conditionalFormatting>
  <conditionalFormatting sqref="BA118:BC118">
    <cfRule type="cellIs" dxfId="194" priority="1767" operator="equal">
      <formula>"Moderado"</formula>
    </cfRule>
    <cfRule type="cellIs" dxfId="193" priority="1766" operator="equal">
      <formula>"Mayor"</formula>
    </cfRule>
    <cfRule type="cellIs" dxfId="192" priority="1765" operator="equal">
      <formula>"Catastrófico"</formula>
    </cfRule>
    <cfRule type="cellIs" dxfId="191" priority="1769" operator="equal">
      <formula>"Leve"</formula>
    </cfRule>
    <cfRule type="cellIs" dxfId="190" priority="1768" operator="equal">
      <formula>"Menor"</formula>
    </cfRule>
  </conditionalFormatting>
  <conditionalFormatting sqref="BA124:BC125">
    <cfRule type="cellIs" dxfId="189" priority="1778" operator="equal">
      <formula>"Menor"</formula>
    </cfRule>
    <cfRule type="cellIs" dxfId="188" priority="1776" operator="equal">
      <formula>"Mayor"</formula>
    </cfRule>
    <cfRule type="cellIs" dxfId="187" priority="1779" operator="equal">
      <formula>"Leve"</formula>
    </cfRule>
    <cfRule type="cellIs" dxfId="186" priority="1775" operator="equal">
      <formula>"Catastrófico"</formula>
    </cfRule>
    <cfRule type="cellIs" dxfId="185" priority="1777" operator="equal">
      <formula>"Moderado"</formula>
    </cfRule>
  </conditionalFormatting>
  <conditionalFormatting sqref="BA131:BC131">
    <cfRule type="cellIs" dxfId="184" priority="1795" operator="equal">
      <formula>"Catastrófico"</formula>
    </cfRule>
    <cfRule type="cellIs" dxfId="183" priority="1796" operator="equal">
      <formula>"Mayor"</formula>
    </cfRule>
    <cfRule type="cellIs" dxfId="182" priority="1797" operator="equal">
      <formula>"Moderado"</formula>
    </cfRule>
    <cfRule type="cellIs" dxfId="181" priority="1798" operator="equal">
      <formula>"Menor"</formula>
    </cfRule>
    <cfRule type="cellIs" dxfId="180" priority="1799" operator="equal">
      <formula>"Leve"</formula>
    </cfRule>
  </conditionalFormatting>
  <conditionalFormatting sqref="BA137:BC137">
    <cfRule type="cellIs" dxfId="179" priority="1810" operator="equal">
      <formula>"Catastrófico"</formula>
    </cfRule>
    <cfRule type="cellIs" dxfId="178" priority="1811" operator="equal">
      <formula>"Mayor"</formula>
    </cfRule>
    <cfRule type="cellIs" dxfId="177" priority="1812" operator="equal">
      <formula>"Moderado"</formula>
    </cfRule>
    <cfRule type="cellIs" dxfId="176" priority="1813" operator="equal">
      <formula>"Menor"</formula>
    </cfRule>
    <cfRule type="cellIs" dxfId="175" priority="1814" operator="equal">
      <formula>"Leve"</formula>
    </cfRule>
  </conditionalFormatting>
  <conditionalFormatting sqref="BA143:BC143">
    <cfRule type="cellIs" dxfId="174" priority="1815" operator="equal">
      <formula>"Catastrófico"</formula>
    </cfRule>
    <cfRule type="cellIs" dxfId="173" priority="1816" operator="equal">
      <formula>"Mayor"</formula>
    </cfRule>
    <cfRule type="cellIs" dxfId="172" priority="1817" operator="equal">
      <formula>"Moderado"</formula>
    </cfRule>
    <cfRule type="cellIs" dxfId="171" priority="1818" operator="equal">
      <formula>"Menor"</formula>
    </cfRule>
    <cfRule type="cellIs" dxfId="170" priority="1819" operator="equal">
      <formula>"Leve"</formula>
    </cfRule>
  </conditionalFormatting>
  <conditionalFormatting sqref="BA185:BC185">
    <cfRule type="cellIs" dxfId="169" priority="1835" operator="equal">
      <formula>"Catastrófico"</formula>
    </cfRule>
    <cfRule type="cellIs" dxfId="168" priority="1836" operator="equal">
      <formula>"Mayor"</formula>
    </cfRule>
    <cfRule type="cellIs" dxfId="167" priority="1837" operator="equal">
      <formula>"Moderado"</formula>
    </cfRule>
    <cfRule type="cellIs" dxfId="166" priority="1838" operator="equal">
      <formula>"Menor"</formula>
    </cfRule>
    <cfRule type="cellIs" dxfId="165" priority="1839" operator="equal">
      <formula>"Leve"</formula>
    </cfRule>
  </conditionalFormatting>
  <conditionalFormatting sqref="BA58:BD58">
    <cfRule type="cellIs" dxfId="164" priority="1845" operator="equal">
      <formula>"Catastrófico"</formula>
    </cfRule>
    <cfRule type="cellIs" dxfId="163" priority="1846" operator="equal">
      <formula>"Mayor"</formula>
    </cfRule>
    <cfRule type="cellIs" dxfId="162" priority="1848" operator="equal">
      <formula>"Menor"</formula>
    </cfRule>
    <cfRule type="cellIs" dxfId="161" priority="1847" operator="equal">
      <formula>"Moderado"</formula>
    </cfRule>
    <cfRule type="cellIs" dxfId="160" priority="1849" operator="equal">
      <formula>"Leve"</formula>
    </cfRule>
  </conditionalFormatting>
  <conditionalFormatting sqref="BA76:BD76">
    <cfRule type="cellIs" dxfId="159" priority="1850" operator="equal">
      <formula>"Catastrófico"</formula>
    </cfRule>
    <cfRule type="cellIs" dxfId="158" priority="1851" operator="equal">
      <formula>"Mayor"</formula>
    </cfRule>
    <cfRule type="cellIs" dxfId="157" priority="1852" operator="equal">
      <formula>"Moderado"</formula>
    </cfRule>
    <cfRule type="cellIs" dxfId="156" priority="1853" operator="equal">
      <formula>"Menor"</formula>
    </cfRule>
    <cfRule type="cellIs" dxfId="155" priority="1854" operator="equal">
      <formula>"Leve"</formula>
    </cfRule>
  </conditionalFormatting>
  <conditionalFormatting sqref="BA149:BD149 BA155:BD155">
    <cfRule type="cellIs" dxfId="154" priority="1855" operator="equal">
      <formula>"Catastrófico"</formula>
    </cfRule>
    <cfRule type="cellIs" dxfId="153" priority="1856" operator="equal">
      <formula>"Mayor"</formula>
    </cfRule>
    <cfRule type="cellIs" dxfId="152" priority="1857" operator="equal">
      <formula>"Moderado"</formula>
    </cfRule>
    <cfRule type="cellIs" dxfId="151" priority="1858" operator="equal">
      <formula>"Menor"</formula>
    </cfRule>
    <cfRule type="cellIs" dxfId="150" priority="1859" operator="equal">
      <formula>"Leve"</formula>
    </cfRule>
  </conditionalFormatting>
  <conditionalFormatting sqref="BB22:BB51">
    <cfRule type="cellIs" dxfId="149" priority="1863" operator="equal">
      <formula>"Leve"</formula>
    </cfRule>
    <cfRule type="cellIs" dxfId="148" priority="1860" operator="equal">
      <formula>"Catastrófico"</formula>
    </cfRule>
    <cfRule type="cellIs" dxfId="147" priority="1861" operator="equal">
      <formula>"Mayor"</formula>
    </cfRule>
    <cfRule type="cellIs" dxfId="146" priority="1862" operator="equal">
      <formula>"Menor"</formula>
    </cfRule>
  </conditionalFormatting>
  <conditionalFormatting sqref="BB40:BB51">
    <cfRule type="cellIs" dxfId="145" priority="1864" operator="equal">
      <formula>"Moderado"</formula>
    </cfRule>
  </conditionalFormatting>
  <conditionalFormatting sqref="BB114 BB116">
    <cfRule type="cellIs" dxfId="144" priority="1870" operator="equal">
      <formula>"Catastrófico"</formula>
    </cfRule>
    <cfRule type="cellIs" dxfId="143" priority="1871" operator="equal">
      <formula>"Mayor"</formula>
    </cfRule>
    <cfRule type="cellIs" dxfId="142" priority="1872" operator="equal">
      <formula>"Moderado"</formula>
    </cfRule>
    <cfRule type="cellIs" dxfId="141" priority="1873" operator="equal">
      <formula>"Menor"</formula>
    </cfRule>
    <cfRule type="cellIs" dxfId="140" priority="1874" operator="equal">
      <formula>"Leve"</formula>
    </cfRule>
  </conditionalFormatting>
  <conditionalFormatting sqref="BB10:BC16">
    <cfRule type="cellIs" dxfId="139" priority="1879" operator="equal">
      <formula>"Leve"</formula>
    </cfRule>
    <cfRule type="cellIs" dxfId="138" priority="1878" operator="equal">
      <formula>"Menor"</formula>
    </cfRule>
    <cfRule type="cellIs" dxfId="137" priority="1877" operator="equal">
      <formula>"Moderado"</formula>
    </cfRule>
    <cfRule type="cellIs" dxfId="136" priority="1876" operator="equal">
      <formula>"Mayor"</formula>
    </cfRule>
    <cfRule type="cellIs" dxfId="135" priority="1875" operator="equal">
      <formula>"Catastrófico"</formula>
    </cfRule>
  </conditionalFormatting>
  <conditionalFormatting sqref="BB22:BC39">
    <cfRule type="cellIs" dxfId="134" priority="1880" operator="equal">
      <formula>"Moderado"</formula>
    </cfRule>
  </conditionalFormatting>
  <conditionalFormatting sqref="BB167:BC169">
    <cfRule type="cellIs" dxfId="133" priority="1883" operator="equal">
      <formula>"Moderado"</formula>
    </cfRule>
    <cfRule type="cellIs" dxfId="132" priority="1884" operator="equal">
      <formula>"Menor"</formula>
    </cfRule>
    <cfRule type="cellIs" dxfId="131" priority="1885" operator="equal">
      <formula>"Leve"</formula>
    </cfRule>
    <cfRule type="cellIs" dxfId="130" priority="1881" operator="equal">
      <formula>"Catastrófico"</formula>
    </cfRule>
    <cfRule type="cellIs" dxfId="129" priority="1882" operator="equal">
      <formula>"Mayor"</formula>
    </cfRule>
  </conditionalFormatting>
  <conditionalFormatting sqref="BC22:BC39">
    <cfRule type="cellIs" dxfId="128" priority="1888" operator="equal">
      <formula>"Menor"</formula>
    </cfRule>
    <cfRule type="cellIs" dxfId="127" priority="1889" operator="equal">
      <formula>"Leve"</formula>
    </cfRule>
    <cfRule type="cellIs" dxfId="126" priority="1887" operator="equal">
      <formula>"Mayor"</formula>
    </cfRule>
    <cfRule type="cellIs" dxfId="125" priority="1886" operator="equal">
      <formula>"Catastrófico"</formula>
    </cfRule>
  </conditionalFormatting>
  <conditionalFormatting sqref="BC46:BC51">
    <cfRule type="cellIs" dxfId="124" priority="1894" operator="equal">
      <formula>"Leve"</formula>
    </cfRule>
    <cfRule type="cellIs" dxfId="123" priority="1893" operator="equal">
      <formula>"Menor"</formula>
    </cfRule>
    <cfRule type="cellIs" dxfId="122" priority="1892" operator="equal">
      <formula>"Moderado"</formula>
    </cfRule>
    <cfRule type="cellIs" dxfId="121" priority="1891" operator="equal">
      <formula>"Mayor"</formula>
    </cfRule>
    <cfRule type="cellIs" dxfId="120" priority="1890" operator="equal">
      <formula>"Catastrófico"</formula>
    </cfRule>
  </conditionalFormatting>
  <conditionalFormatting sqref="BC64:BC65">
    <cfRule type="cellIs" dxfId="119" priority="1896" operator="equal">
      <formula>"Mayor"</formula>
    </cfRule>
    <cfRule type="cellIs" dxfId="118" priority="1899" operator="equal">
      <formula>"Leve"</formula>
    </cfRule>
    <cfRule type="cellIs" dxfId="117" priority="1898" operator="equal">
      <formula>"Menor"</formula>
    </cfRule>
    <cfRule type="cellIs" dxfId="116" priority="1897" operator="equal">
      <formula>"Moderado"</formula>
    </cfRule>
    <cfRule type="cellIs" dxfId="115" priority="1895" operator="equal">
      <formula>"Catastrófico"</formula>
    </cfRule>
  </conditionalFormatting>
  <conditionalFormatting sqref="BC70:BC71">
    <cfRule type="cellIs" dxfId="114" priority="1901" operator="equal">
      <formula>"Mayor"</formula>
    </cfRule>
    <cfRule type="cellIs" dxfId="113" priority="1900" operator="equal">
      <formula>"Catastrófico"</formula>
    </cfRule>
    <cfRule type="cellIs" dxfId="112" priority="1904" operator="equal">
      <formula>"Leve"</formula>
    </cfRule>
    <cfRule type="cellIs" dxfId="111" priority="1903" operator="equal">
      <formula>"Menor"</formula>
    </cfRule>
    <cfRule type="cellIs" dxfId="110" priority="1902" operator="equal">
      <formula>"Moderado"</formula>
    </cfRule>
  </conditionalFormatting>
  <conditionalFormatting sqref="BC100:BC105">
    <cfRule type="cellIs" dxfId="109" priority="1905" operator="equal">
      <formula>"Catastrófico"</formula>
    </cfRule>
    <cfRule type="cellIs" dxfId="108" priority="1907" operator="equal">
      <formula>"Moderado"</formula>
    </cfRule>
    <cfRule type="cellIs" dxfId="107" priority="1908" operator="equal">
      <formula>"Menor"</formula>
    </cfRule>
    <cfRule type="cellIs" dxfId="106" priority="1909" operator="equal">
      <formula>"Leve"</formula>
    </cfRule>
    <cfRule type="cellIs" dxfId="105" priority="1906" operator="equal">
      <formula>"Mayor"</formula>
    </cfRule>
  </conditionalFormatting>
  <conditionalFormatting sqref="BC107">
    <cfRule type="cellIs" dxfId="104" priority="1912" operator="equal">
      <formula>"Moderado"</formula>
    </cfRule>
    <cfRule type="cellIs" dxfId="103" priority="1910" operator="equal">
      <formula>"Catastrófico"</formula>
    </cfRule>
    <cfRule type="cellIs" dxfId="102" priority="1911" operator="equal">
      <formula>"Mayor"</formula>
    </cfRule>
    <cfRule type="cellIs" dxfId="101" priority="1913" operator="equal">
      <formula>"Menor"</formula>
    </cfRule>
    <cfRule type="cellIs" dxfId="100" priority="1914" operator="equal">
      <formula>"Leve"</formula>
    </cfRule>
  </conditionalFormatting>
  <conditionalFormatting sqref="BC112:BC117">
    <cfRule type="cellIs" dxfId="99" priority="1917" operator="equal">
      <formula>"Moderado"</formula>
    </cfRule>
    <cfRule type="cellIs" dxfId="98" priority="1915" operator="equal">
      <formula>"Catastrófico"</formula>
    </cfRule>
    <cfRule type="cellIs" dxfId="97" priority="1916" operator="equal">
      <formula>"Mayor"</formula>
    </cfRule>
    <cfRule type="cellIs" dxfId="96" priority="1919" operator="equal">
      <formula>"Leve"</formula>
    </cfRule>
    <cfRule type="cellIs" dxfId="95" priority="1918" operator="equal">
      <formula>"Menor"</formula>
    </cfRule>
  </conditionalFormatting>
  <conditionalFormatting sqref="BC161:BC162">
    <cfRule type="cellIs" dxfId="94" priority="1921" operator="equal">
      <formula>"Mayor"</formula>
    </cfRule>
    <cfRule type="cellIs" dxfId="93" priority="1922" operator="equal">
      <formula>"Moderado"</formula>
    </cfRule>
    <cfRule type="cellIs" dxfId="92" priority="1923" operator="equal">
      <formula>"Menor"</formula>
    </cfRule>
    <cfRule type="cellIs" dxfId="91" priority="1924" operator="equal">
      <formula>"Leve"</formula>
    </cfRule>
    <cfRule type="cellIs" dxfId="90" priority="1920" operator="equal">
      <formula>"Catastrófico"</formula>
    </cfRule>
  </conditionalFormatting>
  <conditionalFormatting sqref="BC164">
    <cfRule type="cellIs" dxfId="89" priority="1925" operator="equal">
      <formula>"Catastrófico"</formula>
    </cfRule>
    <cfRule type="cellIs" dxfId="88" priority="1926" operator="equal">
      <formula>"Mayor"</formula>
    </cfRule>
    <cfRule type="cellIs" dxfId="87" priority="1927" operator="equal">
      <formula>"Moderado"</formula>
    </cfRule>
    <cfRule type="cellIs" dxfId="86" priority="1928" operator="equal">
      <formula>"Menor"</formula>
    </cfRule>
    <cfRule type="cellIs" dxfId="85" priority="1929" operator="equal">
      <formula>"Leve"</formula>
    </cfRule>
  </conditionalFormatting>
  <conditionalFormatting sqref="BE58:BE59">
    <cfRule type="cellIs" dxfId="84" priority="1940" operator="equal">
      <formula>"Catastrófico"</formula>
    </cfRule>
    <cfRule type="cellIs" dxfId="83" priority="1941" operator="equal">
      <formula>"Mayor"</formula>
    </cfRule>
    <cfRule type="cellIs" dxfId="82" priority="1942" operator="equal">
      <formula>"Moderado"</formula>
    </cfRule>
    <cfRule type="cellIs" dxfId="81" priority="1943" operator="equal">
      <formula>"Menor"</formula>
    </cfRule>
    <cfRule type="cellIs" dxfId="80" priority="1944" operator="equal">
      <formula>"Leve"</formula>
    </cfRule>
  </conditionalFormatting>
  <conditionalFormatting sqref="BE106:BF107">
    <cfRule type="cellIs" dxfId="79" priority="1950" operator="equal">
      <formula>"Catastrófico"</formula>
    </cfRule>
    <cfRule type="cellIs" dxfId="78" priority="1951" operator="equal">
      <formula>"Mayor"</formula>
    </cfRule>
    <cfRule type="cellIs" dxfId="77" priority="1952" operator="equal">
      <formula>"Moderado"</formula>
    </cfRule>
    <cfRule type="cellIs" dxfId="76" priority="1953" operator="equal">
      <formula>"Menor"</formula>
    </cfRule>
    <cfRule type="cellIs" dxfId="75" priority="1954" operator="equal">
      <formula>"Leve"</formula>
    </cfRule>
  </conditionalFormatting>
  <conditionalFormatting sqref="BE114:BH114 BE116:BH116">
    <cfRule type="cellIs" dxfId="74" priority="1960" operator="equal">
      <formula>"Catastrófico"</formula>
    </cfRule>
    <cfRule type="cellIs" dxfId="73" priority="1961" operator="equal">
      <formula>"Mayor"</formula>
    </cfRule>
    <cfRule type="cellIs" dxfId="72" priority="1962" operator="equal">
      <formula>"Moderado"</formula>
    </cfRule>
    <cfRule type="cellIs" dxfId="71" priority="1963" operator="equal">
      <formula>"Menor"</formula>
    </cfRule>
    <cfRule type="cellIs" dxfId="70" priority="1964" operator="equal">
      <formula>"Leve"</formula>
    </cfRule>
  </conditionalFormatting>
  <conditionalFormatting sqref="BE161:BH162">
    <cfRule type="cellIs" dxfId="69" priority="1965" operator="equal">
      <formula>"Catastrófico"</formula>
    </cfRule>
    <cfRule type="cellIs" dxfId="68" priority="1966" operator="equal">
      <formula>"Mayor"</formula>
    </cfRule>
    <cfRule type="cellIs" dxfId="67" priority="1967" operator="equal">
      <formula>"Moderado"</formula>
    </cfRule>
    <cfRule type="cellIs" dxfId="66" priority="1968" operator="equal">
      <formula>"Menor"</formula>
    </cfRule>
    <cfRule type="cellIs" dxfId="65" priority="1969" operator="equal">
      <formula>"Leve"</formula>
    </cfRule>
  </conditionalFormatting>
  <conditionalFormatting sqref="BE164:BH164">
    <cfRule type="cellIs" dxfId="64" priority="1970" operator="equal">
      <formula>"Catastrófico"</formula>
    </cfRule>
    <cfRule type="cellIs" dxfId="63" priority="1971" operator="equal">
      <formula>"Mayor"</formula>
    </cfRule>
    <cfRule type="cellIs" dxfId="62" priority="1972" operator="equal">
      <formula>"Moderado"</formula>
    </cfRule>
    <cfRule type="cellIs" dxfId="61" priority="1973" operator="equal">
      <formula>"Menor"</formula>
    </cfRule>
    <cfRule type="cellIs" dxfId="60" priority="1974" operator="equal">
      <formula>"Leve"</formula>
    </cfRule>
  </conditionalFormatting>
  <conditionalFormatting sqref="BE167:BH169">
    <cfRule type="cellIs" dxfId="59" priority="1975" operator="equal">
      <formula>"Catastrófico"</formula>
    </cfRule>
    <cfRule type="cellIs" dxfId="58" priority="1976" operator="equal">
      <formula>"Mayor"</formula>
    </cfRule>
    <cfRule type="cellIs" dxfId="57" priority="1977" operator="equal">
      <formula>"Moderado"</formula>
    </cfRule>
    <cfRule type="cellIs" dxfId="56" priority="1978" operator="equal">
      <formula>"Menor"</formula>
    </cfRule>
    <cfRule type="cellIs" dxfId="55" priority="1979" operator="equal">
      <formula>"Leve"</formula>
    </cfRule>
  </conditionalFormatting>
  <conditionalFormatting sqref="BE10:BI16">
    <cfRule type="cellIs" dxfId="54" priority="1983" operator="equal">
      <formula>"Menor"</formula>
    </cfRule>
    <cfRule type="cellIs" dxfId="53" priority="1980" operator="equal">
      <formula>"Catastrófico"</formula>
    </cfRule>
    <cfRule type="cellIs" dxfId="52" priority="1981" operator="equal">
      <formula>"Mayor"</formula>
    </cfRule>
    <cfRule type="cellIs" dxfId="51" priority="1982" operator="equal">
      <formula>"Moderado"</formula>
    </cfRule>
    <cfRule type="cellIs" dxfId="50" priority="1984" operator="equal">
      <formula>"Leve"</formula>
    </cfRule>
  </conditionalFormatting>
  <conditionalFormatting sqref="BE185:BI185">
    <cfRule type="cellIs" dxfId="49" priority="1156" operator="equal">
      <formula>"Leve"</formula>
    </cfRule>
    <cfRule type="cellIs" dxfId="48" priority="1155" operator="equal">
      <formula>"Menor"</formula>
    </cfRule>
    <cfRule type="cellIs" dxfId="47" priority="1154" operator="equal">
      <formula>"Moderado"</formula>
    </cfRule>
    <cfRule type="cellIs" dxfId="46" priority="1153" operator="equal">
      <formula>"Mayor"</formula>
    </cfRule>
    <cfRule type="cellIs" dxfId="45" priority="1152" operator="equal">
      <formula>"Catastrófico"</formula>
    </cfRule>
  </conditionalFormatting>
  <conditionalFormatting sqref="BG46:BH51">
    <cfRule type="cellIs" dxfId="44" priority="2009" operator="equal">
      <formula>"Leve"</formula>
    </cfRule>
    <cfRule type="cellIs" dxfId="43" priority="2006" operator="equal">
      <formula>"Mayor"</formula>
    </cfRule>
    <cfRule type="cellIs" dxfId="42" priority="2008" operator="equal">
      <formula>"Menor"</formula>
    </cfRule>
    <cfRule type="cellIs" dxfId="41" priority="2007" operator="equal">
      <formula>"Moderado"</formula>
    </cfRule>
    <cfRule type="cellIs" dxfId="40" priority="2005" operator="equal">
      <formula>"Catastrófico"</formula>
    </cfRule>
  </conditionalFormatting>
  <conditionalFormatting sqref="BG58:BH58">
    <cfRule type="cellIs" dxfId="39" priority="2010" operator="equal">
      <formula>"Catastrófico"</formula>
    </cfRule>
    <cfRule type="cellIs" dxfId="38" priority="2014" operator="equal">
      <formula>"Leve"</formula>
    </cfRule>
    <cfRule type="cellIs" dxfId="37" priority="2013" operator="equal">
      <formula>"Menor"</formula>
    </cfRule>
    <cfRule type="cellIs" dxfId="36" priority="2012" operator="equal">
      <formula>"Moderado"</formula>
    </cfRule>
    <cfRule type="cellIs" dxfId="35" priority="2011" operator="equal">
      <formula>"Mayor"</formula>
    </cfRule>
  </conditionalFormatting>
  <conditionalFormatting sqref="BG64:BH64">
    <cfRule type="cellIs" dxfId="34" priority="2018" operator="equal">
      <formula>"Menor"</formula>
    </cfRule>
    <cfRule type="cellIs" dxfId="33" priority="2015" operator="equal">
      <formula>"Catastrófico"</formula>
    </cfRule>
    <cfRule type="cellIs" dxfId="32" priority="2016" operator="equal">
      <formula>"Mayor"</formula>
    </cfRule>
    <cfRule type="cellIs" dxfId="31" priority="2017" operator="equal">
      <formula>"Moderado"</formula>
    </cfRule>
    <cfRule type="cellIs" dxfId="30" priority="2019" operator="equal">
      <formula>"Leve"</formula>
    </cfRule>
  </conditionalFormatting>
  <conditionalFormatting sqref="BG106:BH106">
    <cfRule type="cellIs" dxfId="29" priority="2020" operator="equal">
      <formula>"Catastrófico"</formula>
    </cfRule>
    <cfRule type="cellIs" dxfId="28" priority="2021" operator="equal">
      <formula>"Mayor"</formula>
    </cfRule>
    <cfRule type="cellIs" dxfId="27" priority="2022" operator="equal">
      <formula>"Moderado"</formula>
    </cfRule>
    <cfRule type="cellIs" dxfId="26" priority="2023" operator="equal">
      <formula>"Menor"</formula>
    </cfRule>
    <cfRule type="cellIs" dxfId="25" priority="2024" operator="equal">
      <formula>"Leve"</formula>
    </cfRule>
  </conditionalFormatting>
  <conditionalFormatting sqref="BI40:BI51">
    <cfRule type="cellIs" dxfId="24" priority="1326" operator="equal">
      <formula>"Leve"</formula>
    </cfRule>
    <cfRule type="cellIs" dxfId="23" priority="1323" operator="equal">
      <formula>"Mayor"</formula>
    </cfRule>
    <cfRule type="cellIs" dxfId="22" priority="1325" operator="equal">
      <formula>"Menor"</formula>
    </cfRule>
    <cfRule type="cellIs" dxfId="21" priority="1322" operator="equal">
      <formula>"Catastrófico"</formula>
    </cfRule>
    <cfRule type="cellIs" dxfId="20" priority="1324" operator="equal">
      <formula>"Moderado"</formula>
    </cfRule>
  </conditionalFormatting>
  <conditionalFormatting sqref="BI58:BI59">
    <cfRule type="cellIs" dxfId="19" priority="1304" operator="equal">
      <formula>"Moderado"</formula>
    </cfRule>
    <cfRule type="cellIs" dxfId="18" priority="1302" operator="equal">
      <formula>"Catastrófico"</formula>
    </cfRule>
    <cfRule type="cellIs" dxfId="17" priority="1303" operator="equal">
      <formula>"Mayor"</formula>
    </cfRule>
    <cfRule type="cellIs" dxfId="16" priority="1306" operator="equal">
      <formula>"Leve"</formula>
    </cfRule>
    <cfRule type="cellIs" dxfId="15" priority="1305" operator="equal">
      <formula>"Menor"</formula>
    </cfRule>
  </conditionalFormatting>
  <conditionalFormatting sqref="BI64:BI65">
    <cfRule type="cellIs" dxfId="14" priority="1301" operator="equal">
      <formula>"Leve"</formula>
    </cfRule>
    <cfRule type="cellIs" dxfId="13" priority="1300" operator="equal">
      <formula>"Menor"</formula>
    </cfRule>
    <cfRule type="cellIs" dxfId="12" priority="1299" operator="equal">
      <formula>"Moderado"</formula>
    </cfRule>
    <cfRule type="cellIs" dxfId="11" priority="1298" operator="equal">
      <formula>"Mayor"</formula>
    </cfRule>
    <cfRule type="cellIs" dxfId="10" priority="1297" operator="equal">
      <formula>"Catastrófico"</formula>
    </cfRule>
  </conditionalFormatting>
  <conditionalFormatting sqref="BI70:BI71">
    <cfRule type="cellIs" dxfId="9" priority="1296" operator="equal">
      <formula>"Leve"</formula>
    </cfRule>
    <cfRule type="cellIs" dxfId="8" priority="1295" operator="equal">
      <formula>"Menor"</formula>
    </cfRule>
    <cfRule type="cellIs" dxfId="7" priority="1294" operator="equal">
      <formula>"Moderado"</formula>
    </cfRule>
    <cfRule type="cellIs" dxfId="6" priority="1293" operator="equal">
      <formula>"Mayor"</formula>
    </cfRule>
    <cfRule type="cellIs" dxfId="5" priority="1292" operator="equal">
      <formula>"Catastrófico"</formula>
    </cfRule>
  </conditionalFormatting>
  <conditionalFormatting sqref="BI100:BI107">
    <cfRule type="cellIs" dxfId="4" priority="1267" operator="equal">
      <formula>"Catastrófico"</formula>
    </cfRule>
    <cfRule type="cellIs" dxfId="3" priority="1268" operator="equal">
      <formula>"Mayor"</formula>
    </cfRule>
    <cfRule type="cellIs" dxfId="2" priority="1269" operator="equal">
      <formula>"Moderado"</formula>
    </cfRule>
    <cfRule type="cellIs" dxfId="1" priority="1270" operator="equal">
      <formula>"Menor"</formula>
    </cfRule>
    <cfRule type="cellIs" dxfId="0" priority="1271" operator="equal">
      <formula>"Leve"</formula>
    </cfRule>
  </conditionalFormatting>
  <dataValidations count="1">
    <dataValidation type="list" allowBlank="1" showErrorMessage="1" sqref="BI42:BI45" xr:uid="{6842030B-45ED-4CDE-B4A4-E5E766CF0F9A}">
      <formula1>#N/A</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634FE89-E20E-4D67-83F1-C8366AE6160B}">
          <x14:formula1>
            <xm:f>'Tabla Valoración controles'!$D$4:$D$6</xm:f>
          </x14:formula1>
          <xm:sqref>T10 T16 T22 T28 T34 T40 T46:T48 T52 T58:T59 T64:T65 T70:T71 T76:T78 T82 T88:T94 T100:T102 T106:T108 T112 T118:T121 T124:T125 T131:T133 T137 T143 T149:T150 T155 T161:T162 T167:T169 T173:T174 T179 T185</xm:sqref>
        </x14:dataValidation>
        <x14:dataValidation type="list" allowBlank="1" showInputMessage="1" showErrorMessage="1" xr:uid="{C2162601-27A3-410F-BDCC-2D7E733930B7}">
          <x14:formula1>
            <xm:f>'Tabla Valoración controles'!$D$7:$D$8</xm:f>
          </x14:formula1>
          <xm:sqref>V10:V185</xm:sqref>
        </x14:dataValidation>
        <x14:dataValidation type="list" allowBlank="1" showInputMessage="1" showErrorMessage="1" xr:uid="{6C9B392B-4B60-43C0-87FE-85446B442E88}">
          <x14:formula1>
            <xm:f>'Tabla Valoración controles'!$D$9:$D$10</xm:f>
          </x14:formula1>
          <xm:sqref>X10</xm:sqref>
        </x14:dataValidation>
        <x14:dataValidation type="list" allowBlank="1" showInputMessage="1" showErrorMessage="1" xr:uid="{A3B3E6EA-E73B-4A9C-9F6C-0DAD0539F8AD}">
          <x14:formula1>
            <xm:f>'Tabla Valoración controles'!$D$11:$D$12</xm:f>
          </x14:formula1>
          <xm:sqref>Z10:Z185</xm:sqref>
        </x14:dataValidation>
        <x14:dataValidation type="list" allowBlank="1" showInputMessage="1" showErrorMessage="1" xr:uid="{628E5D27-A991-4F62-8C2D-2591E8287108}">
          <x14:formula1>
            <xm:f>'Tabla Valoración controles'!$D$13:$D$14</xm:f>
          </x14:formula1>
          <xm:sqref>AB10:AB185</xm:sqref>
        </x14:dataValidation>
        <x14:dataValidation type="list" allowBlank="1" showInputMessage="1" showErrorMessage="1" xr:uid="{F995DF78-D424-4CB5-A58E-9D9F53CDB4D9}">
          <x14:formula1>
            <xm:f>CONTROLES!$C$50:$C$51</xm:f>
          </x14:formula1>
          <xm:sqref>AE10:AE185</xm:sqref>
        </x14:dataValidation>
        <x14:dataValidation type="list" allowBlank="1" showInputMessage="1" showErrorMessage="1" xr:uid="{5FF9C0DA-E953-4E81-83A6-5D5F442F8CDD}">
          <x14:formula1>
            <xm:f>CONTROLES!$C$52:$C$53</xm:f>
          </x14:formula1>
          <xm:sqref>AG10:AG185</xm:sqref>
        </x14:dataValidation>
        <x14:dataValidation type="list" allowBlank="1" showInputMessage="1" showErrorMessage="1" xr:uid="{51D053ED-74A2-45E2-9F73-B538B388CF92}">
          <x14:formula1>
            <xm:f>CONTROLES!$C$54:$C$55</xm:f>
          </x14:formula1>
          <xm:sqref>AI10:AI185</xm:sqref>
        </x14:dataValidation>
        <x14:dataValidation type="list" allowBlank="1" showInputMessage="1" showErrorMessage="1" xr:uid="{9F4D11E0-7C32-44BB-BB02-C8CF552182B0}">
          <x14:formula1>
            <xm:f>CONTROLES!$C$56:$C$58</xm:f>
          </x14:formula1>
          <xm:sqref>AK10:AK16 AK22 AK28 AK34 AK40 AK46:AK48 AK52 AK58:AK59 AK64:AK65 AK70:AK71 AK76:AK78 AK82 AK88:AK90 AK94 AK100:AK102 AK106:AK108 AK112 AK118:AK121 AK124:AK125 AK131:AK133 AK137 AK143 AK149:AK150 AK155 AK161:AK162 AK167:AK169 AK173:AK174 AK179 AK185</xm:sqref>
        </x14:dataValidation>
        <x14:dataValidation type="list" allowBlank="1" showInputMessage="1" showErrorMessage="1" xr:uid="{F41958F5-CC3A-4323-A0D6-B9C85D739A9C}">
          <x14:formula1>
            <xm:f>CONTROLES!$C$59:$C$60</xm:f>
          </x14:formula1>
          <xm:sqref>AM10 AM16 AM22 AM28 AM34:AM185</xm:sqref>
        </x14:dataValidation>
        <x14:dataValidation type="list" allowBlank="1" showInputMessage="1" showErrorMessage="1" xr:uid="{F3569D39-7CED-42BE-9C68-8A1A21530D8A}">
          <x14:formula1>
            <xm:f>CONTROLES!$C$61:$C$62</xm:f>
          </x14:formula1>
          <xm:sqref>AO10:AO16 AO22 AO28 AO34:AO185</xm:sqref>
        </x14:dataValidation>
        <x14:dataValidation type="list" allowBlank="1" showInputMessage="1" showErrorMessage="1" xr:uid="{33BE58BA-6BE2-4C68-92A3-59C89FED73B6}">
          <x14:formula1>
            <xm:f>CONTROLES!$C$63:$C$65</xm:f>
          </x14:formula1>
          <xm:sqref>AQ34:AQ185 AQ22 AQ28 AQ10:AQ16</xm:sqref>
        </x14:dataValidation>
        <x14:dataValidation type="list" allowBlank="1" showInputMessage="1" showErrorMessage="1" xr:uid="{0AD11506-B6E0-42BE-835B-4FBC1D8CD9C5}">
          <x14:formula1>
            <xm:f>'Tabla probabilidad'!$D$4:$D$8</xm:f>
          </x14:formula1>
          <xm:sqref>AU16:AU45</xm:sqref>
        </x14:dataValidation>
        <x14:dataValidation type="list" allowBlank="1" showInputMessage="1" showErrorMessage="1" xr:uid="{DB41D9CF-27B4-4FEA-B488-E27CE07AC63C}">
          <x14:formula1>
            <xm:f>'Tabla probabilidad'!$C$4:$C$8</xm:f>
          </x14:formula1>
          <xm:sqref>AU10:AU15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4837-EF98-485E-8950-F3D5EE827451}">
  <sheetPr>
    <tabColor rgb="FF00B0F0"/>
  </sheetPr>
  <dimension ref="A1:Z1000"/>
  <sheetViews>
    <sheetView zoomScale="85" zoomScaleNormal="85" workbookViewId="0">
      <selection activeCell="J13" sqref="J13"/>
    </sheetView>
  </sheetViews>
  <sheetFormatPr baseColWidth="10" defaultColWidth="14.42578125" defaultRowHeight="15" customHeight="1" x14ac:dyDescent="0.25"/>
  <cols>
    <col min="1" max="1" width="10.7109375" customWidth="1"/>
    <col min="2" max="2" width="24.140625" customWidth="1"/>
    <col min="3" max="3" width="76.28515625" customWidth="1"/>
    <col min="4" max="4" width="29.85546875" customWidth="1"/>
    <col min="5" max="5" width="28.7109375" customWidth="1"/>
    <col min="6" max="26" width="10.7109375" customWidth="1"/>
  </cols>
  <sheetData>
    <row r="1" spans="1:26" ht="23.25" x14ac:dyDescent="0.25">
      <c r="A1" s="1"/>
      <c r="B1" s="362" t="s">
        <v>367</v>
      </c>
      <c r="C1" s="363"/>
      <c r="D1" s="363"/>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ht="25.5" x14ac:dyDescent="0.25">
      <c r="A3" s="1"/>
      <c r="B3" s="26"/>
      <c r="C3" s="27" t="s">
        <v>368</v>
      </c>
      <c r="D3" s="27" t="s">
        <v>369</v>
      </c>
      <c r="E3" s="1"/>
      <c r="F3" s="1"/>
      <c r="G3" s="1"/>
      <c r="H3" s="1"/>
      <c r="I3" s="1"/>
      <c r="J3" s="1"/>
      <c r="K3" s="1"/>
      <c r="L3" s="1"/>
      <c r="M3" s="1"/>
      <c r="N3" s="1"/>
      <c r="O3" s="1"/>
      <c r="P3" s="1"/>
      <c r="Q3" s="1"/>
      <c r="R3" s="1"/>
      <c r="S3" s="1"/>
      <c r="T3" s="1"/>
      <c r="U3" s="1"/>
      <c r="V3" s="1"/>
      <c r="W3" s="1"/>
      <c r="X3" s="1"/>
      <c r="Y3" s="1"/>
      <c r="Z3" s="1"/>
    </row>
    <row r="4" spans="1:26" ht="51" x14ac:dyDescent="0.25">
      <c r="A4" s="1"/>
      <c r="B4" s="28" t="s">
        <v>198</v>
      </c>
      <c r="C4" s="29" t="s">
        <v>370</v>
      </c>
      <c r="D4" s="30">
        <v>0.2</v>
      </c>
      <c r="E4" s="28" t="s">
        <v>198</v>
      </c>
      <c r="F4" s="1"/>
      <c r="G4" s="1"/>
      <c r="H4" s="1"/>
      <c r="I4" s="1"/>
      <c r="J4" s="1"/>
      <c r="K4" s="1"/>
      <c r="L4" s="1"/>
      <c r="M4" s="1"/>
      <c r="N4" s="1"/>
      <c r="O4" s="1"/>
      <c r="P4" s="1"/>
      <c r="Q4" s="1"/>
      <c r="R4" s="1"/>
      <c r="S4" s="1"/>
      <c r="T4" s="1"/>
      <c r="U4" s="1"/>
      <c r="V4" s="1"/>
      <c r="W4" s="1"/>
      <c r="X4" s="1"/>
      <c r="Y4" s="1"/>
      <c r="Z4" s="1"/>
    </row>
    <row r="5" spans="1:26" ht="51" x14ac:dyDescent="0.25">
      <c r="A5" s="1"/>
      <c r="B5" s="31" t="s">
        <v>164</v>
      </c>
      <c r="C5" s="32" t="s">
        <v>371</v>
      </c>
      <c r="D5" s="33">
        <v>0.4</v>
      </c>
      <c r="E5" s="31" t="s">
        <v>164</v>
      </c>
      <c r="F5" s="1"/>
      <c r="G5" s="1"/>
      <c r="H5" s="1"/>
      <c r="I5" s="1"/>
      <c r="J5" s="1"/>
      <c r="K5" s="1"/>
      <c r="L5" s="1"/>
      <c r="M5" s="1"/>
      <c r="N5" s="1"/>
      <c r="O5" s="1"/>
      <c r="P5" s="1"/>
      <c r="Q5" s="1"/>
      <c r="R5" s="1"/>
      <c r="S5" s="1"/>
      <c r="T5" s="1"/>
      <c r="U5" s="1"/>
      <c r="V5" s="1"/>
      <c r="W5" s="1"/>
      <c r="X5" s="1"/>
      <c r="Y5" s="1"/>
      <c r="Z5" s="1"/>
    </row>
    <row r="6" spans="1:26" ht="51" x14ac:dyDescent="0.25">
      <c r="A6" s="1"/>
      <c r="B6" s="34" t="s">
        <v>172</v>
      </c>
      <c r="C6" s="32" t="s">
        <v>372</v>
      </c>
      <c r="D6" s="33">
        <v>0.6</v>
      </c>
      <c r="E6" s="34" t="s">
        <v>172</v>
      </c>
      <c r="F6" s="1"/>
      <c r="G6" s="1"/>
      <c r="H6" s="1"/>
      <c r="I6" s="1"/>
      <c r="J6" s="1"/>
      <c r="K6" s="1"/>
      <c r="L6" s="1"/>
      <c r="M6" s="1"/>
      <c r="N6" s="1"/>
      <c r="O6" s="1"/>
      <c r="P6" s="1"/>
      <c r="Q6" s="1"/>
      <c r="R6" s="1"/>
      <c r="S6" s="1"/>
      <c r="T6" s="1"/>
      <c r="U6" s="1"/>
      <c r="V6" s="1"/>
      <c r="W6" s="1"/>
      <c r="X6" s="1"/>
      <c r="Y6" s="1"/>
      <c r="Z6" s="1"/>
    </row>
    <row r="7" spans="1:26" ht="76.5" x14ac:dyDescent="0.25">
      <c r="A7" s="1"/>
      <c r="B7" s="35" t="s">
        <v>229</v>
      </c>
      <c r="C7" s="32" t="s">
        <v>373</v>
      </c>
      <c r="D7" s="33">
        <v>0.8</v>
      </c>
      <c r="E7" s="35" t="s">
        <v>229</v>
      </c>
      <c r="F7" s="1"/>
      <c r="G7" s="1"/>
      <c r="H7" s="1"/>
      <c r="I7" s="1"/>
      <c r="J7" s="1"/>
      <c r="K7" s="1"/>
      <c r="L7" s="1"/>
      <c r="M7" s="1"/>
      <c r="N7" s="1"/>
      <c r="O7" s="1"/>
      <c r="P7" s="1"/>
      <c r="Q7" s="1"/>
      <c r="R7" s="1"/>
      <c r="S7" s="1"/>
      <c r="T7" s="1"/>
      <c r="U7" s="1"/>
      <c r="V7" s="1"/>
      <c r="W7" s="1"/>
      <c r="X7" s="1"/>
      <c r="Y7" s="1"/>
      <c r="Z7" s="1"/>
    </row>
    <row r="8" spans="1:26" ht="51" x14ac:dyDescent="0.25">
      <c r="A8" s="1"/>
      <c r="B8" s="36" t="s">
        <v>374</v>
      </c>
      <c r="C8" s="32" t="s">
        <v>375</v>
      </c>
      <c r="D8" s="33">
        <v>1</v>
      </c>
      <c r="E8" s="36" t="s">
        <v>374</v>
      </c>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ht="16.5" x14ac:dyDescent="0.25">
      <c r="A10" s="1"/>
      <c r="B10" s="37"/>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row>
    <row r="36" spans="1:26" ht="15.75" customHeight="1" x14ac:dyDescent="0.25">
      <c r="A36" s="1"/>
    </row>
    <row r="37" spans="1:26" ht="15.75" customHeight="1" x14ac:dyDescent="0.25">
      <c r="A37" s="1"/>
    </row>
    <row r="38" spans="1:26" ht="15.75" customHeight="1" x14ac:dyDescent="0.25">
      <c r="A38" s="1"/>
    </row>
    <row r="39" spans="1:26" ht="15.75" customHeight="1" x14ac:dyDescent="0.25">
      <c r="A39" s="1"/>
    </row>
    <row r="40" spans="1:26" ht="15.75" customHeight="1" x14ac:dyDescent="0.25">
      <c r="A40" s="1"/>
    </row>
    <row r="41" spans="1:26" ht="15.75" customHeight="1" x14ac:dyDescent="0.25">
      <c r="A41" s="1"/>
    </row>
    <row r="42" spans="1:26" ht="15.75" customHeight="1" x14ac:dyDescent="0.25">
      <c r="A42" s="1"/>
    </row>
    <row r="43" spans="1:26" ht="15.75" customHeight="1" x14ac:dyDescent="0.25">
      <c r="A43" s="1"/>
    </row>
    <row r="44" spans="1:26" ht="15.75" customHeight="1" x14ac:dyDescent="0.25">
      <c r="A44" s="1"/>
    </row>
    <row r="45" spans="1:26" ht="15.75" customHeight="1" x14ac:dyDescent="0.25">
      <c r="A45" s="1"/>
    </row>
    <row r="46" spans="1:26" ht="15.75" customHeight="1" x14ac:dyDescent="0.25">
      <c r="A46" s="1"/>
    </row>
    <row r="47" spans="1:26" ht="15.75" customHeight="1" x14ac:dyDescent="0.25">
      <c r="A47" s="1"/>
    </row>
    <row r="48" spans="1:26"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A1C0-9947-43BA-93C6-DCFA13C884DB}">
  <sheetPr>
    <tabColor rgb="FF76923C"/>
  </sheetPr>
  <dimension ref="A1:Z1000"/>
  <sheetViews>
    <sheetView topLeftCell="A8" zoomScale="70" zoomScaleNormal="70" workbookViewId="0">
      <selection activeCell="J13" sqref="J13"/>
    </sheetView>
  </sheetViews>
  <sheetFormatPr baseColWidth="10" defaultColWidth="14.42578125" defaultRowHeight="15" customHeight="1" x14ac:dyDescent="0.25"/>
  <cols>
    <col min="1" max="1" width="11.42578125" customWidth="1"/>
    <col min="2" max="2" width="40.42578125" customWidth="1"/>
    <col min="3" max="3" width="64.42578125" customWidth="1"/>
    <col min="4" max="4" width="74.140625" customWidth="1"/>
    <col min="5" max="5" width="12.7109375" customWidth="1"/>
    <col min="6" max="6" width="23.7109375" customWidth="1"/>
    <col min="7" max="26" width="11.42578125" customWidth="1"/>
  </cols>
  <sheetData>
    <row r="1" spans="1:26" ht="25.5" customHeight="1" x14ac:dyDescent="0.4">
      <c r="A1" s="38"/>
      <c r="B1" s="364" t="s">
        <v>376</v>
      </c>
      <c r="C1" s="363"/>
      <c r="D1" s="363"/>
      <c r="E1" s="38"/>
      <c r="F1" s="38"/>
      <c r="G1" s="38"/>
      <c r="H1" s="38"/>
      <c r="I1" s="38"/>
      <c r="J1" s="38"/>
      <c r="K1" s="38"/>
      <c r="L1" s="38"/>
      <c r="M1" s="38"/>
      <c r="N1" s="38"/>
      <c r="O1" s="38"/>
      <c r="P1" s="38"/>
      <c r="Q1" s="38"/>
      <c r="R1" s="38"/>
      <c r="S1" s="38"/>
      <c r="T1" s="38"/>
      <c r="U1" s="38"/>
      <c r="V1" s="39"/>
      <c r="W1" s="39"/>
      <c r="X1" s="39"/>
      <c r="Y1" s="39"/>
      <c r="Z1" s="39"/>
    </row>
    <row r="2" spans="1:26" ht="25.5" customHeight="1" x14ac:dyDescent="0.4">
      <c r="A2" s="38"/>
      <c r="B2" s="38"/>
      <c r="C2" s="38"/>
      <c r="D2" s="38"/>
      <c r="E2" s="38"/>
      <c r="F2" s="38"/>
      <c r="G2" s="38"/>
      <c r="H2" s="38"/>
      <c r="I2" s="38"/>
      <c r="J2" s="38"/>
      <c r="K2" s="38"/>
      <c r="L2" s="38"/>
      <c r="M2" s="38"/>
      <c r="N2" s="38"/>
      <c r="O2" s="38"/>
      <c r="P2" s="38"/>
      <c r="Q2" s="38"/>
      <c r="R2" s="38"/>
      <c r="S2" s="38"/>
      <c r="T2" s="38"/>
      <c r="U2" s="38"/>
      <c r="V2" s="39"/>
      <c r="W2" s="39"/>
      <c r="X2" s="39"/>
      <c r="Y2" s="39"/>
      <c r="Z2" s="39"/>
    </row>
    <row r="3" spans="1:26" ht="25.5" customHeight="1" x14ac:dyDescent="0.4">
      <c r="A3" s="38"/>
      <c r="B3" s="40"/>
      <c r="C3" s="27" t="s">
        <v>377</v>
      </c>
      <c r="D3" s="27" t="s">
        <v>378</v>
      </c>
      <c r="E3" s="38"/>
      <c r="F3" s="38"/>
      <c r="G3" s="38"/>
      <c r="H3" s="38"/>
      <c r="I3" s="38"/>
      <c r="J3" s="38"/>
      <c r="K3" s="38"/>
      <c r="L3" s="38"/>
      <c r="M3" s="38"/>
      <c r="N3" s="38"/>
      <c r="O3" s="38"/>
      <c r="P3" s="38"/>
      <c r="Q3" s="38"/>
      <c r="R3" s="38"/>
      <c r="S3" s="38"/>
      <c r="T3" s="38"/>
      <c r="U3" s="38"/>
      <c r="V3" s="39"/>
      <c r="W3" s="39"/>
      <c r="X3" s="39"/>
      <c r="Y3" s="39"/>
      <c r="Z3" s="39"/>
    </row>
    <row r="4" spans="1:26" ht="25.5" customHeight="1" x14ac:dyDescent="0.4">
      <c r="A4" s="41" t="s">
        <v>379</v>
      </c>
      <c r="B4" s="28" t="s">
        <v>380</v>
      </c>
      <c r="C4" s="42" t="s">
        <v>381</v>
      </c>
      <c r="D4" s="29" t="s">
        <v>162</v>
      </c>
      <c r="E4" s="43">
        <v>0.2</v>
      </c>
      <c r="F4" s="28" t="s">
        <v>224</v>
      </c>
      <c r="G4" s="38"/>
      <c r="H4" s="38"/>
      <c r="I4" s="38"/>
      <c r="J4" s="38"/>
      <c r="K4" s="38"/>
      <c r="L4" s="38"/>
      <c r="M4" s="38"/>
      <c r="N4" s="38"/>
      <c r="O4" s="38"/>
      <c r="P4" s="38"/>
      <c r="Q4" s="38"/>
      <c r="R4" s="38"/>
      <c r="S4" s="38"/>
      <c r="T4" s="38"/>
      <c r="U4" s="38"/>
      <c r="V4" s="39"/>
      <c r="W4" s="39"/>
      <c r="X4" s="39"/>
      <c r="Y4" s="39"/>
      <c r="Z4" s="39"/>
    </row>
    <row r="5" spans="1:26" ht="25.5" customHeight="1" x14ac:dyDescent="0.4">
      <c r="A5" s="41" t="s">
        <v>165</v>
      </c>
      <c r="B5" s="31" t="s">
        <v>382</v>
      </c>
      <c r="C5" s="44" t="s">
        <v>383</v>
      </c>
      <c r="D5" s="32" t="s">
        <v>124</v>
      </c>
      <c r="E5" s="43">
        <v>0.4</v>
      </c>
      <c r="F5" s="31" t="s">
        <v>165</v>
      </c>
      <c r="G5" s="38"/>
      <c r="H5" s="38"/>
      <c r="I5" s="38"/>
      <c r="J5" s="38"/>
      <c r="K5" s="38"/>
      <c r="L5" s="38"/>
      <c r="M5" s="38"/>
      <c r="N5" s="38"/>
      <c r="O5" s="38"/>
      <c r="P5" s="38"/>
      <c r="Q5" s="38"/>
      <c r="R5" s="38"/>
      <c r="S5" s="38"/>
      <c r="T5" s="38"/>
      <c r="U5" s="38"/>
      <c r="V5" s="39"/>
      <c r="W5" s="39"/>
      <c r="X5" s="39"/>
      <c r="Y5" s="39"/>
      <c r="Z5" s="39"/>
    </row>
    <row r="6" spans="1:26" ht="25.5" customHeight="1" x14ac:dyDescent="0.4">
      <c r="A6" s="41" t="s">
        <v>189</v>
      </c>
      <c r="B6" s="34" t="s">
        <v>384</v>
      </c>
      <c r="C6" s="44" t="s">
        <v>385</v>
      </c>
      <c r="D6" s="32" t="s">
        <v>185</v>
      </c>
      <c r="E6" s="43">
        <v>0.6</v>
      </c>
      <c r="F6" s="34" t="s">
        <v>189</v>
      </c>
      <c r="G6" s="38"/>
      <c r="H6" s="38"/>
      <c r="I6" s="38"/>
      <c r="J6" s="38"/>
      <c r="K6" s="38"/>
      <c r="L6" s="38"/>
      <c r="M6" s="38"/>
      <c r="N6" s="38"/>
      <c r="O6" s="38"/>
      <c r="P6" s="38"/>
      <c r="Q6" s="38"/>
      <c r="R6" s="38"/>
      <c r="S6" s="38"/>
      <c r="T6" s="38"/>
      <c r="U6" s="38"/>
      <c r="V6" s="39"/>
      <c r="W6" s="39"/>
      <c r="X6" s="39"/>
      <c r="Y6" s="39"/>
      <c r="Z6" s="39"/>
    </row>
    <row r="7" spans="1:26" ht="25.5" customHeight="1" x14ac:dyDescent="0.4">
      <c r="A7" s="41" t="s">
        <v>386</v>
      </c>
      <c r="B7" s="35" t="s">
        <v>387</v>
      </c>
      <c r="C7" s="44" t="s">
        <v>388</v>
      </c>
      <c r="D7" s="32" t="s">
        <v>216</v>
      </c>
      <c r="E7" s="43">
        <v>0.8</v>
      </c>
      <c r="F7" s="35" t="s">
        <v>386</v>
      </c>
      <c r="G7" s="38"/>
      <c r="H7" s="38"/>
      <c r="I7" s="38"/>
      <c r="J7" s="38"/>
      <c r="K7" s="38"/>
      <c r="L7" s="38"/>
      <c r="M7" s="38"/>
      <c r="N7" s="38"/>
      <c r="O7" s="38"/>
      <c r="P7" s="38"/>
      <c r="Q7" s="38"/>
      <c r="R7" s="38"/>
      <c r="S7" s="38"/>
      <c r="T7" s="38"/>
      <c r="U7" s="38"/>
      <c r="V7" s="39"/>
      <c r="W7" s="39"/>
      <c r="X7" s="39"/>
      <c r="Y7" s="39"/>
      <c r="Z7" s="39"/>
    </row>
    <row r="8" spans="1:26" ht="25.5" customHeight="1" x14ac:dyDescent="0.4">
      <c r="A8" s="41" t="s">
        <v>389</v>
      </c>
      <c r="B8" s="36" t="s">
        <v>390</v>
      </c>
      <c r="C8" s="44" t="s">
        <v>391</v>
      </c>
      <c r="D8" s="32" t="s">
        <v>392</v>
      </c>
      <c r="E8" s="43">
        <v>1</v>
      </c>
      <c r="F8" s="36" t="s">
        <v>393</v>
      </c>
      <c r="G8" s="38"/>
      <c r="H8" s="38"/>
      <c r="I8" s="38"/>
      <c r="J8" s="38"/>
      <c r="K8" s="38"/>
      <c r="L8" s="38"/>
      <c r="M8" s="38"/>
      <c r="N8" s="38"/>
      <c r="O8" s="38"/>
      <c r="P8" s="38"/>
      <c r="Q8" s="38"/>
      <c r="R8" s="38"/>
      <c r="S8" s="38"/>
      <c r="T8" s="38"/>
      <c r="U8" s="38"/>
      <c r="V8" s="39"/>
      <c r="W8" s="39"/>
      <c r="X8" s="39"/>
      <c r="Y8" s="39"/>
      <c r="Z8" s="39"/>
    </row>
    <row r="9" spans="1:26" ht="25.5" customHeight="1" x14ac:dyDescent="0.4">
      <c r="A9" s="41"/>
      <c r="B9" s="41"/>
      <c r="C9" s="45"/>
      <c r="D9" s="45"/>
      <c r="E9" s="38"/>
      <c r="F9" s="38"/>
      <c r="G9" s="38"/>
      <c r="H9" s="38"/>
      <c r="I9" s="38"/>
      <c r="J9" s="38"/>
      <c r="K9" s="38"/>
      <c r="L9" s="38"/>
      <c r="M9" s="38"/>
      <c r="N9" s="38"/>
      <c r="O9" s="38"/>
      <c r="P9" s="38"/>
      <c r="Q9" s="38"/>
      <c r="R9" s="38"/>
      <c r="S9" s="38"/>
      <c r="T9" s="38"/>
      <c r="U9" s="38"/>
      <c r="V9" s="39"/>
      <c r="W9" s="39"/>
      <c r="X9" s="39"/>
      <c r="Y9" s="39"/>
      <c r="Z9" s="39"/>
    </row>
    <row r="10" spans="1:26" ht="25.5" customHeight="1" x14ac:dyDescent="0.4">
      <c r="A10" s="41"/>
      <c r="B10" s="46"/>
      <c r="C10" s="46"/>
      <c r="D10" s="46"/>
      <c r="E10" s="38"/>
      <c r="F10" s="38"/>
      <c r="G10" s="38"/>
      <c r="H10" s="38"/>
      <c r="I10" s="38"/>
      <c r="J10" s="38"/>
      <c r="K10" s="38"/>
      <c r="L10" s="38"/>
      <c r="M10" s="38"/>
      <c r="N10" s="38"/>
      <c r="O10" s="38"/>
      <c r="P10" s="38"/>
      <c r="Q10" s="38"/>
      <c r="R10" s="38"/>
      <c r="S10" s="38"/>
      <c r="T10" s="38"/>
      <c r="U10" s="38"/>
      <c r="V10" s="39"/>
      <c r="W10" s="39"/>
      <c r="X10" s="39"/>
      <c r="Y10" s="39"/>
      <c r="Z10" s="39"/>
    </row>
    <row r="11" spans="1:26" ht="25.5" customHeight="1" x14ac:dyDescent="0.4">
      <c r="A11" s="41"/>
      <c r="B11" s="41" t="s">
        <v>394</v>
      </c>
      <c r="C11" s="41" t="s">
        <v>395</v>
      </c>
      <c r="D11" s="41" t="s">
        <v>396</v>
      </c>
      <c r="E11" s="38"/>
      <c r="F11" s="38"/>
      <c r="G11" s="38"/>
      <c r="H11" s="38"/>
      <c r="I11" s="38"/>
      <c r="J11" s="38"/>
      <c r="K11" s="38"/>
      <c r="L11" s="38"/>
      <c r="M11" s="38"/>
      <c r="N11" s="38"/>
      <c r="O11" s="38"/>
      <c r="P11" s="38"/>
      <c r="Q11" s="38"/>
      <c r="R11" s="38"/>
      <c r="S11" s="38"/>
      <c r="T11" s="38"/>
      <c r="U11" s="38"/>
      <c r="V11" s="39"/>
      <c r="W11" s="39"/>
      <c r="X11" s="39"/>
      <c r="Y11" s="39"/>
      <c r="Z11" s="39"/>
    </row>
    <row r="12" spans="1:26" ht="25.5" customHeight="1" x14ac:dyDescent="0.4">
      <c r="A12" s="41"/>
      <c r="B12" s="41" t="s">
        <v>397</v>
      </c>
      <c r="C12" s="41" t="s">
        <v>398</v>
      </c>
      <c r="D12" s="41" t="s">
        <v>399</v>
      </c>
      <c r="E12" s="38"/>
      <c r="F12" s="38"/>
      <c r="G12" s="38"/>
      <c r="H12" s="38"/>
      <c r="I12" s="38"/>
      <c r="J12" s="38"/>
      <c r="K12" s="38"/>
      <c r="L12" s="38"/>
      <c r="M12" s="38"/>
      <c r="N12" s="38"/>
      <c r="O12" s="38"/>
      <c r="P12" s="38"/>
      <c r="Q12" s="38"/>
      <c r="R12" s="38"/>
      <c r="S12" s="38"/>
      <c r="T12" s="38"/>
      <c r="U12" s="38"/>
      <c r="V12" s="39"/>
      <c r="W12" s="39"/>
      <c r="X12" s="39"/>
      <c r="Y12" s="39"/>
      <c r="Z12" s="39"/>
    </row>
    <row r="13" spans="1:26" ht="25.5" customHeight="1" x14ac:dyDescent="0.4">
      <c r="A13" s="41"/>
      <c r="B13" s="41"/>
      <c r="C13" s="41" t="s">
        <v>400</v>
      </c>
      <c r="D13" s="41" t="s">
        <v>401</v>
      </c>
      <c r="E13" s="38"/>
      <c r="F13" s="38"/>
      <c r="G13" s="38"/>
      <c r="H13" s="38"/>
      <c r="I13" s="38"/>
      <c r="J13" s="38"/>
      <c r="K13" s="38"/>
      <c r="L13" s="38"/>
      <c r="M13" s="38"/>
      <c r="N13" s="38"/>
      <c r="O13" s="38"/>
      <c r="P13" s="38"/>
      <c r="Q13" s="38"/>
      <c r="R13" s="38"/>
      <c r="S13" s="38"/>
      <c r="T13" s="38"/>
      <c r="U13" s="38"/>
      <c r="V13" s="39"/>
      <c r="W13" s="39"/>
      <c r="X13" s="39"/>
      <c r="Y13" s="39"/>
      <c r="Z13" s="39"/>
    </row>
    <row r="14" spans="1:26" ht="25.5" customHeight="1" x14ac:dyDescent="0.4">
      <c r="A14" s="41"/>
      <c r="B14" s="41"/>
      <c r="C14" s="41" t="s">
        <v>402</v>
      </c>
      <c r="D14" s="41" t="s">
        <v>403</v>
      </c>
      <c r="E14" s="38"/>
      <c r="F14" s="38"/>
      <c r="G14" s="38"/>
      <c r="H14" s="38"/>
      <c r="I14" s="38"/>
      <c r="J14" s="38"/>
      <c r="K14" s="38"/>
      <c r="L14" s="38"/>
      <c r="M14" s="38"/>
      <c r="N14" s="38"/>
      <c r="O14" s="38"/>
      <c r="P14" s="38"/>
      <c r="Q14" s="38"/>
      <c r="R14" s="38"/>
      <c r="S14" s="38"/>
      <c r="T14" s="38"/>
      <c r="U14" s="38"/>
      <c r="V14" s="39"/>
      <c r="W14" s="39"/>
      <c r="X14" s="39"/>
      <c r="Y14" s="39"/>
      <c r="Z14" s="39"/>
    </row>
    <row r="15" spans="1:26" ht="25.5" customHeight="1" x14ac:dyDescent="0.4">
      <c r="A15" s="41"/>
      <c r="B15" s="41"/>
      <c r="C15" s="41" t="s">
        <v>404</v>
      </c>
      <c r="D15" s="41" t="s">
        <v>405</v>
      </c>
      <c r="E15" s="38"/>
      <c r="F15" s="38"/>
      <c r="G15" s="38"/>
      <c r="H15" s="38"/>
      <c r="I15" s="38"/>
      <c r="J15" s="38"/>
      <c r="K15" s="38"/>
      <c r="L15" s="38"/>
      <c r="M15" s="38"/>
      <c r="N15" s="38"/>
      <c r="O15" s="38"/>
      <c r="P15" s="38"/>
      <c r="Q15" s="38"/>
      <c r="R15" s="38"/>
      <c r="S15" s="38"/>
      <c r="T15" s="38"/>
      <c r="U15" s="38"/>
      <c r="V15" s="39"/>
      <c r="W15" s="39"/>
      <c r="X15" s="39"/>
      <c r="Y15" s="39"/>
      <c r="Z15" s="39"/>
    </row>
    <row r="16" spans="1:26" ht="25.5" customHeight="1" x14ac:dyDescent="0.4">
      <c r="A16" s="41"/>
      <c r="B16" s="41"/>
      <c r="C16" s="41"/>
      <c r="D16" s="41"/>
      <c r="E16" s="38"/>
      <c r="F16" s="38"/>
      <c r="G16" s="38"/>
      <c r="H16" s="38"/>
      <c r="I16" s="38"/>
      <c r="J16" s="38"/>
      <c r="K16" s="38"/>
      <c r="L16" s="38"/>
      <c r="M16" s="38"/>
      <c r="N16" s="38"/>
      <c r="O16" s="38"/>
      <c r="P16" s="39"/>
      <c r="Q16" s="39"/>
      <c r="R16" s="39"/>
      <c r="S16" s="39"/>
      <c r="T16" s="39"/>
      <c r="U16" s="39"/>
      <c r="V16" s="39"/>
      <c r="W16" s="39"/>
      <c r="X16" s="39"/>
      <c r="Y16" s="39"/>
      <c r="Z16" s="39"/>
    </row>
    <row r="17" spans="1:26" ht="25.5" customHeight="1" x14ac:dyDescent="0.4">
      <c r="A17" s="41"/>
      <c r="B17" s="41"/>
      <c r="C17" s="41"/>
      <c r="D17" s="41"/>
      <c r="E17" s="38"/>
      <c r="F17" s="38"/>
      <c r="G17" s="38"/>
      <c r="H17" s="38"/>
      <c r="I17" s="38"/>
      <c r="J17" s="38"/>
      <c r="K17" s="38"/>
      <c r="L17" s="38"/>
      <c r="M17" s="38"/>
      <c r="N17" s="38"/>
      <c r="O17" s="38"/>
      <c r="P17" s="39"/>
      <c r="Q17" s="39"/>
      <c r="R17" s="39"/>
      <c r="S17" s="39"/>
      <c r="T17" s="39"/>
      <c r="U17" s="39"/>
      <c r="V17" s="39"/>
      <c r="W17" s="39"/>
      <c r="X17" s="39"/>
      <c r="Y17" s="39"/>
      <c r="Z17" s="39"/>
    </row>
    <row r="18" spans="1:26" ht="25.5" customHeight="1" x14ac:dyDescent="0.4">
      <c r="A18" s="41"/>
      <c r="B18" s="38"/>
      <c r="C18" s="38"/>
      <c r="D18" s="38"/>
      <c r="E18" s="38"/>
      <c r="F18" s="38"/>
      <c r="G18" s="38"/>
      <c r="H18" s="38"/>
      <c r="I18" s="38"/>
      <c r="J18" s="38"/>
      <c r="K18" s="38"/>
      <c r="L18" s="38"/>
      <c r="M18" s="38"/>
      <c r="N18" s="38"/>
      <c r="O18" s="38"/>
      <c r="P18" s="39"/>
      <c r="Q18" s="39"/>
      <c r="R18" s="39"/>
      <c r="S18" s="39"/>
      <c r="T18" s="39"/>
      <c r="U18" s="39"/>
      <c r="V18" s="39"/>
      <c r="W18" s="39"/>
      <c r="X18" s="39"/>
      <c r="Y18" s="39"/>
      <c r="Z18" s="39"/>
    </row>
    <row r="19" spans="1:26" ht="25.5" customHeight="1" x14ac:dyDescent="0.4">
      <c r="A19" s="41"/>
      <c r="B19" s="38"/>
      <c r="C19" s="38"/>
      <c r="D19" s="38"/>
      <c r="E19" s="38"/>
      <c r="F19" s="38"/>
      <c r="G19" s="38"/>
      <c r="H19" s="38"/>
      <c r="I19" s="38"/>
      <c r="J19" s="38"/>
      <c r="K19" s="38"/>
      <c r="L19" s="38"/>
      <c r="M19" s="38"/>
      <c r="N19" s="38"/>
      <c r="O19" s="38"/>
      <c r="P19" s="39"/>
      <c r="Q19" s="39"/>
      <c r="R19" s="39"/>
      <c r="S19" s="39"/>
      <c r="T19" s="39"/>
      <c r="U19" s="39"/>
      <c r="V19" s="39"/>
      <c r="W19" s="39"/>
      <c r="X19" s="39"/>
      <c r="Y19" s="39"/>
      <c r="Z19" s="39"/>
    </row>
    <row r="20" spans="1:26" ht="25.5" customHeight="1" x14ac:dyDescent="0.4">
      <c r="A20" s="41"/>
      <c r="B20" s="38"/>
      <c r="C20" s="38"/>
      <c r="D20" s="38"/>
      <c r="E20" s="38"/>
      <c r="F20" s="38"/>
      <c r="G20" s="38"/>
      <c r="H20" s="38"/>
      <c r="I20" s="38"/>
      <c r="J20" s="38"/>
      <c r="K20" s="38"/>
      <c r="L20" s="38"/>
      <c r="M20" s="38"/>
      <c r="N20" s="38"/>
      <c r="O20" s="38"/>
      <c r="P20" s="39"/>
      <c r="Q20" s="39"/>
      <c r="R20" s="39"/>
      <c r="S20" s="39"/>
      <c r="T20" s="39"/>
      <c r="U20" s="39"/>
      <c r="V20" s="39"/>
      <c r="W20" s="39"/>
      <c r="X20" s="39"/>
      <c r="Y20" s="39"/>
      <c r="Z20" s="39"/>
    </row>
    <row r="21" spans="1:26" ht="25.5" customHeight="1" x14ac:dyDescent="0.4">
      <c r="A21" s="41"/>
      <c r="B21" s="38"/>
      <c r="C21" s="38"/>
      <c r="D21" s="38"/>
      <c r="E21" s="38"/>
      <c r="F21" s="38"/>
      <c r="G21" s="38"/>
      <c r="H21" s="38"/>
      <c r="I21" s="38"/>
      <c r="J21" s="38"/>
      <c r="K21" s="38"/>
      <c r="L21" s="38"/>
      <c r="M21" s="38"/>
      <c r="N21" s="38"/>
      <c r="O21" s="38"/>
      <c r="P21" s="39"/>
      <c r="Q21" s="39"/>
      <c r="R21" s="39"/>
      <c r="S21" s="39"/>
      <c r="T21" s="39"/>
      <c r="U21" s="39"/>
      <c r="V21" s="39"/>
      <c r="W21" s="39"/>
      <c r="X21" s="39"/>
      <c r="Y21" s="39"/>
      <c r="Z21" s="39"/>
    </row>
    <row r="22" spans="1:26" ht="25.5" customHeight="1" x14ac:dyDescent="0.4">
      <c r="A22" s="41"/>
      <c r="B22" s="41"/>
      <c r="C22" s="45"/>
      <c r="D22" s="45"/>
      <c r="E22" s="38"/>
      <c r="F22" s="38"/>
      <c r="G22" s="38"/>
      <c r="H22" s="38"/>
      <c r="I22" s="38"/>
      <c r="J22" s="38"/>
      <c r="K22" s="38"/>
      <c r="L22" s="38"/>
      <c r="M22" s="38"/>
      <c r="N22" s="38"/>
      <c r="O22" s="38"/>
      <c r="P22" s="39"/>
      <c r="Q22" s="39"/>
      <c r="R22" s="39"/>
      <c r="S22" s="39"/>
      <c r="T22" s="39"/>
      <c r="U22" s="39"/>
      <c r="V22" s="39"/>
      <c r="W22" s="39"/>
      <c r="X22" s="39"/>
      <c r="Y22" s="39"/>
      <c r="Z22" s="39"/>
    </row>
    <row r="23" spans="1:26" ht="25.5" customHeight="1" x14ac:dyDescent="0.4">
      <c r="A23" s="41"/>
      <c r="B23" s="41"/>
      <c r="C23" s="45"/>
      <c r="D23" s="45"/>
      <c r="E23" s="38"/>
      <c r="F23" s="38"/>
      <c r="G23" s="38"/>
      <c r="H23" s="38"/>
      <c r="I23" s="38"/>
      <c r="J23" s="38"/>
      <c r="K23" s="38"/>
      <c r="L23" s="38"/>
      <c r="M23" s="38"/>
      <c r="N23" s="38"/>
      <c r="O23" s="38"/>
      <c r="P23" s="39"/>
      <c r="Q23" s="39"/>
      <c r="R23" s="39"/>
      <c r="S23" s="39"/>
      <c r="T23" s="39"/>
      <c r="U23" s="39"/>
      <c r="V23" s="39"/>
      <c r="W23" s="39"/>
      <c r="X23" s="39"/>
      <c r="Y23" s="39"/>
      <c r="Z23" s="39"/>
    </row>
    <row r="24" spans="1:26" ht="25.5" customHeight="1" x14ac:dyDescent="0.4">
      <c r="A24" s="41"/>
      <c r="B24" s="41"/>
      <c r="C24" s="45"/>
      <c r="D24" s="45"/>
      <c r="E24" s="38"/>
      <c r="F24" s="38"/>
      <c r="G24" s="38"/>
      <c r="H24" s="38"/>
      <c r="I24" s="38"/>
      <c r="J24" s="38"/>
      <c r="K24" s="38"/>
      <c r="L24" s="38"/>
      <c r="M24" s="38"/>
      <c r="N24" s="38"/>
      <c r="O24" s="38"/>
      <c r="P24" s="39"/>
      <c r="Q24" s="39"/>
      <c r="R24" s="39"/>
      <c r="S24" s="39"/>
      <c r="T24" s="39"/>
      <c r="U24" s="39"/>
      <c r="V24" s="39"/>
      <c r="W24" s="39"/>
      <c r="X24" s="39"/>
      <c r="Y24" s="39"/>
      <c r="Z24" s="39"/>
    </row>
    <row r="25" spans="1:26" ht="25.5" customHeight="1" x14ac:dyDescent="0.4">
      <c r="A25" s="41"/>
      <c r="B25" s="41"/>
      <c r="C25" s="45"/>
      <c r="D25" s="45"/>
      <c r="E25" s="38"/>
      <c r="F25" s="38"/>
      <c r="G25" s="38"/>
      <c r="H25" s="38"/>
      <c r="I25" s="38"/>
      <c r="J25" s="38"/>
      <c r="K25" s="38"/>
      <c r="L25" s="38"/>
      <c r="M25" s="38"/>
      <c r="N25" s="38"/>
      <c r="O25" s="38"/>
      <c r="P25" s="39"/>
      <c r="Q25" s="39"/>
      <c r="R25" s="39"/>
      <c r="S25" s="39"/>
      <c r="T25" s="39"/>
      <c r="U25" s="39"/>
      <c r="V25" s="39"/>
      <c r="W25" s="39"/>
      <c r="X25" s="39"/>
      <c r="Y25" s="39"/>
      <c r="Z25" s="39"/>
    </row>
    <row r="26" spans="1:26" ht="25.5" customHeight="1" x14ac:dyDescent="0.4">
      <c r="A26" s="41"/>
      <c r="B26" s="41"/>
      <c r="C26" s="45"/>
      <c r="D26" s="45"/>
      <c r="E26" s="38"/>
      <c r="F26" s="38"/>
      <c r="G26" s="38"/>
      <c r="H26" s="38"/>
      <c r="I26" s="38"/>
      <c r="J26" s="38"/>
      <c r="K26" s="38"/>
      <c r="L26" s="38"/>
      <c r="M26" s="38"/>
      <c r="N26" s="38"/>
      <c r="O26" s="38"/>
      <c r="P26" s="39"/>
      <c r="Q26" s="39"/>
      <c r="R26" s="39"/>
      <c r="S26" s="39"/>
      <c r="T26" s="39"/>
      <c r="U26" s="39"/>
      <c r="V26" s="39"/>
      <c r="W26" s="39"/>
      <c r="X26" s="39"/>
      <c r="Y26" s="39"/>
      <c r="Z26" s="39"/>
    </row>
    <row r="27" spans="1:26" ht="25.5" customHeight="1" x14ac:dyDescent="0.4">
      <c r="A27" s="41"/>
      <c r="B27" s="41"/>
      <c r="C27" s="45"/>
      <c r="D27" s="45"/>
      <c r="E27" s="38"/>
      <c r="F27" s="38"/>
      <c r="G27" s="38"/>
      <c r="H27" s="38"/>
      <c r="I27" s="38"/>
      <c r="J27" s="38"/>
      <c r="K27" s="38"/>
      <c r="L27" s="38"/>
      <c r="M27" s="38"/>
      <c r="N27" s="38"/>
      <c r="O27" s="38"/>
      <c r="P27" s="39"/>
      <c r="Q27" s="39"/>
      <c r="R27" s="39"/>
      <c r="S27" s="39"/>
      <c r="T27" s="39"/>
      <c r="U27" s="39"/>
      <c r="V27" s="39"/>
      <c r="W27" s="39"/>
      <c r="X27" s="39"/>
      <c r="Y27" s="39"/>
      <c r="Z27" s="39"/>
    </row>
    <row r="28" spans="1:26" ht="25.5" customHeight="1" x14ac:dyDescent="0.4">
      <c r="A28" s="41"/>
      <c r="B28" s="41"/>
      <c r="C28" s="45"/>
      <c r="D28" s="45"/>
      <c r="E28" s="38"/>
      <c r="F28" s="38"/>
      <c r="G28" s="38"/>
      <c r="H28" s="38"/>
      <c r="I28" s="38"/>
      <c r="J28" s="38"/>
      <c r="K28" s="38"/>
      <c r="L28" s="38"/>
      <c r="M28" s="38"/>
      <c r="N28" s="38"/>
      <c r="O28" s="38"/>
      <c r="P28" s="39"/>
      <c r="Q28" s="39"/>
      <c r="R28" s="39"/>
      <c r="S28" s="39"/>
      <c r="T28" s="39"/>
      <c r="U28" s="39"/>
      <c r="V28" s="39"/>
      <c r="W28" s="39"/>
      <c r="X28" s="39"/>
      <c r="Y28" s="39"/>
      <c r="Z28" s="39"/>
    </row>
    <row r="29" spans="1:26" ht="25.5" customHeight="1" x14ac:dyDescent="0.4">
      <c r="A29" s="41"/>
      <c r="B29" s="41"/>
      <c r="C29" s="45"/>
      <c r="D29" s="45"/>
      <c r="E29" s="38"/>
      <c r="F29" s="38"/>
      <c r="G29" s="38"/>
      <c r="H29" s="38"/>
      <c r="I29" s="38"/>
      <c r="J29" s="38"/>
      <c r="K29" s="38"/>
      <c r="L29" s="38"/>
      <c r="M29" s="38"/>
      <c r="N29" s="38"/>
      <c r="O29" s="38"/>
      <c r="P29" s="39"/>
      <c r="Q29" s="39"/>
      <c r="R29" s="39"/>
      <c r="S29" s="39"/>
      <c r="T29" s="39"/>
      <c r="U29" s="39"/>
      <c r="V29" s="39"/>
      <c r="W29" s="39"/>
      <c r="X29" s="39"/>
      <c r="Y29" s="39"/>
      <c r="Z29" s="39"/>
    </row>
    <row r="30" spans="1:26" ht="25.5" customHeight="1" x14ac:dyDescent="0.4">
      <c r="A30" s="41"/>
      <c r="B30" s="41"/>
      <c r="C30" s="45"/>
      <c r="D30" s="45"/>
      <c r="E30" s="38"/>
      <c r="F30" s="38"/>
      <c r="G30" s="38"/>
      <c r="H30" s="38"/>
      <c r="I30" s="38"/>
      <c r="J30" s="38"/>
      <c r="K30" s="38"/>
      <c r="L30" s="38"/>
      <c r="M30" s="38"/>
      <c r="N30" s="38"/>
      <c r="O30" s="38"/>
      <c r="P30" s="39"/>
      <c r="Q30" s="39"/>
      <c r="R30" s="39"/>
      <c r="S30" s="39"/>
      <c r="T30" s="39"/>
      <c r="U30" s="39"/>
      <c r="V30" s="39"/>
      <c r="W30" s="39"/>
      <c r="X30" s="39"/>
      <c r="Y30" s="39"/>
      <c r="Z30" s="39"/>
    </row>
    <row r="31" spans="1:26" ht="25.5" customHeight="1" x14ac:dyDescent="0.4">
      <c r="A31" s="41"/>
      <c r="B31" s="41"/>
      <c r="C31" s="45"/>
      <c r="D31" s="45"/>
      <c r="E31" s="38"/>
      <c r="F31" s="38"/>
      <c r="G31" s="38"/>
      <c r="H31" s="38"/>
      <c r="I31" s="38"/>
      <c r="J31" s="38"/>
      <c r="K31" s="38"/>
      <c r="L31" s="38"/>
      <c r="M31" s="38"/>
      <c r="N31" s="38"/>
      <c r="O31" s="38"/>
      <c r="P31" s="39"/>
      <c r="Q31" s="39"/>
      <c r="R31" s="39"/>
      <c r="S31" s="39"/>
      <c r="T31" s="39"/>
      <c r="U31" s="39"/>
      <c r="V31" s="39"/>
      <c r="W31" s="39"/>
      <c r="X31" s="39"/>
      <c r="Y31" s="39"/>
      <c r="Z31" s="39"/>
    </row>
    <row r="32" spans="1:26" ht="25.5" customHeight="1" x14ac:dyDescent="0.4">
      <c r="A32" s="41"/>
      <c r="B32" s="41"/>
      <c r="C32" s="45"/>
      <c r="D32" s="45"/>
      <c r="E32" s="38"/>
      <c r="F32" s="38"/>
      <c r="G32" s="38"/>
      <c r="H32" s="38"/>
      <c r="I32" s="38"/>
      <c r="J32" s="38"/>
      <c r="K32" s="38"/>
      <c r="L32" s="38"/>
      <c r="M32" s="38"/>
      <c r="N32" s="38"/>
      <c r="O32" s="38"/>
      <c r="P32" s="39"/>
      <c r="Q32" s="39"/>
      <c r="R32" s="39"/>
      <c r="S32" s="39"/>
      <c r="T32" s="39"/>
      <c r="U32" s="39"/>
      <c r="V32" s="39"/>
      <c r="W32" s="39"/>
      <c r="X32" s="39"/>
      <c r="Y32" s="39"/>
      <c r="Z32" s="39"/>
    </row>
    <row r="33" spans="1:26" ht="25.5" customHeight="1" x14ac:dyDescent="0.4">
      <c r="A33" s="41"/>
      <c r="B33" s="41"/>
      <c r="C33" s="45"/>
      <c r="D33" s="45"/>
      <c r="E33" s="38"/>
      <c r="F33" s="38"/>
      <c r="G33" s="38"/>
      <c r="H33" s="38"/>
      <c r="I33" s="38"/>
      <c r="J33" s="38"/>
      <c r="K33" s="38"/>
      <c r="L33" s="38"/>
      <c r="M33" s="38"/>
      <c r="N33" s="38"/>
      <c r="O33" s="38"/>
      <c r="P33" s="39"/>
      <c r="Q33" s="39"/>
      <c r="R33" s="39"/>
      <c r="S33" s="39"/>
      <c r="T33" s="39"/>
      <c r="U33" s="39"/>
      <c r="V33" s="39"/>
      <c r="W33" s="39"/>
      <c r="X33" s="39"/>
      <c r="Y33" s="39"/>
      <c r="Z33" s="39"/>
    </row>
    <row r="34" spans="1:26" ht="25.5" customHeight="1" x14ac:dyDescent="0.4">
      <c r="A34" s="41"/>
      <c r="B34" s="41"/>
      <c r="C34" s="45"/>
      <c r="D34" s="45"/>
      <c r="E34" s="38"/>
      <c r="F34" s="38"/>
      <c r="G34" s="38"/>
      <c r="H34" s="38"/>
      <c r="I34" s="38"/>
      <c r="J34" s="38"/>
      <c r="K34" s="38"/>
      <c r="L34" s="38"/>
      <c r="M34" s="38"/>
      <c r="N34" s="38"/>
      <c r="O34" s="38"/>
      <c r="P34" s="39"/>
      <c r="Q34" s="39"/>
      <c r="R34" s="39"/>
      <c r="S34" s="39"/>
      <c r="T34" s="39"/>
      <c r="U34" s="39"/>
      <c r="V34" s="39"/>
      <c r="W34" s="39"/>
      <c r="X34" s="39"/>
      <c r="Y34" s="39"/>
      <c r="Z34" s="39"/>
    </row>
    <row r="35" spans="1:26" ht="25.5" customHeight="1" x14ac:dyDescent="0.4">
      <c r="A35" s="41"/>
      <c r="B35" s="41"/>
      <c r="C35" s="45"/>
      <c r="D35" s="45"/>
      <c r="E35" s="38"/>
      <c r="F35" s="38"/>
      <c r="G35" s="38"/>
      <c r="H35" s="38"/>
      <c r="I35" s="38"/>
      <c r="J35" s="38"/>
      <c r="K35" s="38"/>
      <c r="L35" s="38"/>
      <c r="M35" s="38"/>
      <c r="N35" s="38"/>
      <c r="O35" s="38"/>
      <c r="P35" s="39"/>
      <c r="Q35" s="39"/>
      <c r="R35" s="39"/>
      <c r="S35" s="39"/>
      <c r="T35" s="39"/>
      <c r="U35" s="39"/>
      <c r="V35" s="39"/>
      <c r="W35" s="39"/>
      <c r="X35" s="39"/>
      <c r="Y35" s="39"/>
      <c r="Z35" s="39"/>
    </row>
    <row r="36" spans="1:26" ht="25.5" customHeight="1" x14ac:dyDescent="0.4">
      <c r="A36" s="41"/>
      <c r="B36" s="41"/>
      <c r="C36" s="45"/>
      <c r="D36" s="45"/>
      <c r="E36" s="38"/>
      <c r="F36" s="38"/>
      <c r="G36" s="38"/>
      <c r="H36" s="38"/>
      <c r="I36" s="38"/>
      <c r="J36" s="38"/>
      <c r="K36" s="38"/>
      <c r="L36" s="38"/>
      <c r="M36" s="38"/>
      <c r="N36" s="38"/>
      <c r="O36" s="38"/>
      <c r="P36" s="39"/>
      <c r="Q36" s="39"/>
      <c r="R36" s="39"/>
      <c r="S36" s="39"/>
      <c r="T36" s="39"/>
      <c r="U36" s="39"/>
      <c r="V36" s="39"/>
      <c r="W36" s="39"/>
      <c r="X36" s="39"/>
      <c r="Y36" s="39"/>
      <c r="Z36" s="39"/>
    </row>
    <row r="37" spans="1:26" ht="25.5" customHeight="1" x14ac:dyDescent="0.4">
      <c r="A37" s="41"/>
      <c r="B37" s="41"/>
      <c r="C37" s="45"/>
      <c r="D37" s="45"/>
      <c r="E37" s="38"/>
      <c r="F37" s="38"/>
      <c r="G37" s="38"/>
      <c r="H37" s="38"/>
      <c r="I37" s="38"/>
      <c r="J37" s="38"/>
      <c r="K37" s="38"/>
      <c r="L37" s="38"/>
      <c r="M37" s="38"/>
      <c r="N37" s="38"/>
      <c r="O37" s="38"/>
      <c r="P37" s="39"/>
      <c r="Q37" s="39"/>
      <c r="R37" s="39"/>
      <c r="S37" s="39"/>
      <c r="T37" s="39"/>
      <c r="U37" s="39"/>
      <c r="V37" s="39"/>
      <c r="W37" s="39"/>
      <c r="X37" s="39"/>
      <c r="Y37" s="39"/>
      <c r="Z37" s="39"/>
    </row>
    <row r="38" spans="1:26" ht="25.5" customHeight="1" x14ac:dyDescent="0.4">
      <c r="A38" s="41"/>
      <c r="B38" s="41"/>
      <c r="C38" s="45"/>
      <c r="D38" s="45"/>
      <c r="E38" s="38"/>
      <c r="F38" s="38"/>
      <c r="G38" s="38"/>
      <c r="H38" s="38"/>
      <c r="I38" s="38"/>
      <c r="J38" s="38"/>
      <c r="K38" s="38"/>
      <c r="L38" s="38"/>
      <c r="M38" s="38"/>
      <c r="N38" s="38"/>
      <c r="O38" s="38"/>
      <c r="P38" s="39"/>
      <c r="Q38" s="39"/>
      <c r="R38" s="39"/>
      <c r="S38" s="39"/>
      <c r="T38" s="39"/>
      <c r="U38" s="39"/>
      <c r="V38" s="39"/>
      <c r="W38" s="39"/>
      <c r="X38" s="39"/>
      <c r="Y38" s="39"/>
      <c r="Z38" s="39"/>
    </row>
    <row r="39" spans="1:26" ht="25.5" customHeight="1" x14ac:dyDescent="0.4">
      <c r="A39" s="41"/>
      <c r="B39" s="41"/>
      <c r="C39" s="45"/>
      <c r="D39" s="45"/>
      <c r="E39" s="38"/>
      <c r="F39" s="38"/>
      <c r="G39" s="38"/>
      <c r="H39" s="38"/>
      <c r="I39" s="38"/>
      <c r="J39" s="38"/>
      <c r="K39" s="38"/>
      <c r="L39" s="38"/>
      <c r="M39" s="38"/>
      <c r="N39" s="38"/>
      <c r="O39" s="38"/>
      <c r="P39" s="39"/>
      <c r="Q39" s="39"/>
      <c r="R39" s="39"/>
      <c r="S39" s="39"/>
      <c r="T39" s="39"/>
      <c r="U39" s="39"/>
      <c r="V39" s="39"/>
      <c r="W39" s="39"/>
      <c r="X39" s="39"/>
      <c r="Y39" s="39"/>
      <c r="Z39" s="39"/>
    </row>
    <row r="40" spans="1:26" ht="25.5" customHeight="1" x14ac:dyDescent="0.4">
      <c r="A40" s="41"/>
      <c r="B40" s="41"/>
      <c r="C40" s="45"/>
      <c r="D40" s="45"/>
      <c r="E40" s="38"/>
      <c r="F40" s="38"/>
      <c r="G40" s="38"/>
      <c r="H40" s="38"/>
      <c r="I40" s="38"/>
      <c r="J40" s="38"/>
      <c r="K40" s="38"/>
      <c r="L40" s="38"/>
      <c r="M40" s="38"/>
      <c r="N40" s="38"/>
      <c r="O40" s="38"/>
      <c r="P40" s="39"/>
      <c r="Q40" s="39"/>
      <c r="R40" s="39"/>
      <c r="S40" s="39"/>
      <c r="T40" s="39"/>
      <c r="U40" s="39"/>
      <c r="V40" s="39"/>
      <c r="W40" s="39"/>
      <c r="X40" s="39"/>
      <c r="Y40" s="39"/>
      <c r="Z40" s="39"/>
    </row>
    <row r="41" spans="1:26" ht="25.5" customHeight="1" x14ac:dyDescent="0.4">
      <c r="A41" s="41"/>
      <c r="B41" s="41"/>
      <c r="C41" s="45"/>
      <c r="D41" s="45"/>
      <c r="E41" s="38"/>
      <c r="F41" s="38"/>
      <c r="G41" s="38"/>
      <c r="H41" s="38"/>
      <c r="I41" s="38"/>
      <c r="J41" s="38"/>
      <c r="K41" s="38"/>
      <c r="L41" s="38"/>
      <c r="M41" s="38"/>
      <c r="N41" s="38"/>
      <c r="O41" s="38"/>
      <c r="P41" s="39"/>
      <c r="Q41" s="39"/>
      <c r="R41" s="39"/>
      <c r="S41" s="39"/>
      <c r="T41" s="39"/>
      <c r="U41" s="39"/>
      <c r="V41" s="39"/>
      <c r="W41" s="39"/>
      <c r="X41" s="39"/>
      <c r="Y41" s="39"/>
      <c r="Z41" s="39"/>
    </row>
    <row r="42" spans="1:26" ht="25.5" customHeight="1" x14ac:dyDescent="0.4">
      <c r="A42" s="41"/>
      <c r="B42" s="41"/>
      <c r="C42" s="45"/>
      <c r="D42" s="45"/>
      <c r="E42" s="38"/>
      <c r="F42" s="38"/>
      <c r="G42" s="38"/>
      <c r="H42" s="38"/>
      <c r="I42" s="38"/>
      <c r="J42" s="38"/>
      <c r="K42" s="38"/>
      <c r="L42" s="38"/>
      <c r="M42" s="38"/>
      <c r="N42" s="38"/>
      <c r="O42" s="38"/>
      <c r="P42" s="39"/>
      <c r="Q42" s="39"/>
      <c r="R42" s="39"/>
      <c r="S42" s="39"/>
      <c r="T42" s="39"/>
      <c r="U42" s="39"/>
      <c r="V42" s="39"/>
      <c r="W42" s="39"/>
      <c r="X42" s="39"/>
      <c r="Y42" s="39"/>
      <c r="Z42" s="39"/>
    </row>
    <row r="43" spans="1:26" ht="25.5" customHeight="1" x14ac:dyDescent="0.4">
      <c r="A43" s="41"/>
      <c r="B43" s="41"/>
      <c r="C43" s="45"/>
      <c r="D43" s="45"/>
      <c r="E43" s="38"/>
      <c r="F43" s="38"/>
      <c r="G43" s="38"/>
      <c r="H43" s="38"/>
      <c r="I43" s="38"/>
      <c r="J43" s="38"/>
      <c r="K43" s="38"/>
      <c r="L43" s="38"/>
      <c r="M43" s="38"/>
      <c r="N43" s="38"/>
      <c r="O43" s="38"/>
      <c r="P43" s="39"/>
      <c r="Q43" s="39"/>
      <c r="R43" s="39"/>
      <c r="S43" s="39"/>
      <c r="T43" s="39"/>
      <c r="U43" s="39"/>
      <c r="V43" s="39"/>
      <c r="W43" s="39"/>
      <c r="X43" s="39"/>
      <c r="Y43" s="39"/>
      <c r="Z43" s="39"/>
    </row>
    <row r="44" spans="1:26" ht="25.5" customHeight="1" x14ac:dyDescent="0.4">
      <c r="A44" s="41"/>
      <c r="B44" s="41"/>
      <c r="C44" s="45"/>
      <c r="D44" s="45"/>
      <c r="E44" s="38"/>
      <c r="F44" s="38"/>
      <c r="G44" s="38"/>
      <c r="H44" s="38"/>
      <c r="I44" s="38"/>
      <c r="J44" s="38"/>
      <c r="K44" s="38"/>
      <c r="L44" s="38"/>
      <c r="M44" s="38"/>
      <c r="N44" s="38"/>
      <c r="O44" s="38"/>
      <c r="P44" s="39"/>
      <c r="Q44" s="39"/>
      <c r="R44" s="39"/>
      <c r="S44" s="39"/>
      <c r="T44" s="39"/>
      <c r="U44" s="39"/>
      <c r="V44" s="39"/>
      <c r="W44" s="39"/>
      <c r="X44" s="39"/>
      <c r="Y44" s="39"/>
      <c r="Z44" s="39"/>
    </row>
    <row r="45" spans="1:26" ht="25.5" customHeight="1" x14ac:dyDescent="0.4">
      <c r="A45" s="41"/>
      <c r="B45" s="41"/>
      <c r="C45" s="45"/>
      <c r="D45" s="45"/>
      <c r="E45" s="38"/>
      <c r="F45" s="38"/>
      <c r="G45" s="38"/>
      <c r="H45" s="38"/>
      <c r="I45" s="38"/>
      <c r="J45" s="38"/>
      <c r="K45" s="38"/>
      <c r="L45" s="38"/>
      <c r="M45" s="38"/>
      <c r="N45" s="38"/>
      <c r="O45" s="38"/>
      <c r="P45" s="39"/>
      <c r="Q45" s="39"/>
      <c r="R45" s="39"/>
      <c r="S45" s="39"/>
      <c r="T45" s="39"/>
      <c r="U45" s="39"/>
      <c r="V45" s="39"/>
      <c r="W45" s="39"/>
      <c r="X45" s="39"/>
      <c r="Y45" s="39"/>
      <c r="Z45" s="39"/>
    </row>
    <row r="46" spans="1:26" ht="25.5" customHeight="1" x14ac:dyDescent="0.4">
      <c r="A46" s="41"/>
      <c r="B46" s="41"/>
      <c r="C46" s="45"/>
      <c r="D46" s="45"/>
      <c r="E46" s="38"/>
      <c r="F46" s="38"/>
      <c r="G46" s="38"/>
      <c r="H46" s="38"/>
      <c r="I46" s="38"/>
      <c r="J46" s="38"/>
      <c r="K46" s="38"/>
      <c r="L46" s="38"/>
      <c r="M46" s="38"/>
      <c r="N46" s="38"/>
      <c r="O46" s="38"/>
      <c r="P46" s="39"/>
      <c r="Q46" s="39"/>
      <c r="R46" s="39"/>
      <c r="S46" s="39"/>
      <c r="T46" s="39"/>
      <c r="U46" s="39"/>
      <c r="V46" s="39"/>
      <c r="W46" s="39"/>
      <c r="X46" s="39"/>
      <c r="Y46" s="39"/>
      <c r="Z46" s="39"/>
    </row>
    <row r="47" spans="1:26" ht="25.5" customHeight="1" x14ac:dyDescent="0.4">
      <c r="A47" s="41"/>
      <c r="B47" s="41"/>
      <c r="C47" s="45"/>
      <c r="D47" s="45"/>
      <c r="E47" s="38"/>
      <c r="F47" s="38"/>
      <c r="G47" s="38"/>
      <c r="H47" s="38"/>
      <c r="I47" s="38"/>
      <c r="J47" s="38"/>
      <c r="K47" s="38"/>
      <c r="L47" s="38"/>
      <c r="M47" s="38"/>
      <c r="N47" s="38"/>
      <c r="O47" s="38"/>
      <c r="P47" s="39"/>
      <c r="Q47" s="39"/>
      <c r="R47" s="39"/>
      <c r="S47" s="39"/>
      <c r="T47" s="39"/>
      <c r="U47" s="39"/>
      <c r="V47" s="39"/>
      <c r="W47" s="39"/>
      <c r="X47" s="39"/>
      <c r="Y47" s="39"/>
      <c r="Z47" s="39"/>
    </row>
    <row r="48" spans="1:26" ht="25.5" customHeight="1" x14ac:dyDescent="0.4">
      <c r="A48" s="41"/>
      <c r="B48" s="41"/>
      <c r="C48" s="45"/>
      <c r="D48" s="45"/>
      <c r="E48" s="38"/>
      <c r="F48" s="38"/>
      <c r="G48" s="38"/>
      <c r="H48" s="38"/>
      <c r="I48" s="38"/>
      <c r="J48" s="38"/>
      <c r="K48" s="38"/>
      <c r="L48" s="38"/>
      <c r="M48" s="38"/>
      <c r="N48" s="38"/>
      <c r="O48" s="38"/>
      <c r="P48" s="39"/>
      <c r="Q48" s="39"/>
      <c r="R48" s="39"/>
      <c r="S48" s="39"/>
      <c r="T48" s="39"/>
      <c r="U48" s="39"/>
      <c r="V48" s="39"/>
      <c r="W48" s="39"/>
      <c r="X48" s="39"/>
      <c r="Y48" s="39"/>
      <c r="Z48" s="39"/>
    </row>
    <row r="49" spans="1:26" ht="25.5" customHeight="1" x14ac:dyDescent="0.4">
      <c r="A49" s="41"/>
      <c r="B49" s="41"/>
      <c r="C49" s="45"/>
      <c r="D49" s="45"/>
      <c r="E49" s="38"/>
      <c r="F49" s="38"/>
      <c r="G49" s="38"/>
      <c r="H49" s="38"/>
      <c r="I49" s="38"/>
      <c r="J49" s="38"/>
      <c r="K49" s="38"/>
      <c r="L49" s="38"/>
      <c r="M49" s="38"/>
      <c r="N49" s="38"/>
      <c r="O49" s="38"/>
      <c r="P49" s="39"/>
      <c r="Q49" s="39"/>
      <c r="R49" s="39"/>
      <c r="S49" s="39"/>
      <c r="T49" s="39"/>
      <c r="U49" s="39"/>
      <c r="V49" s="39"/>
      <c r="W49" s="39"/>
      <c r="X49" s="39"/>
      <c r="Y49" s="39"/>
      <c r="Z49" s="39"/>
    </row>
    <row r="50" spans="1:26" ht="25.5" customHeight="1" x14ac:dyDescent="0.4">
      <c r="A50" s="41"/>
      <c r="B50" s="41"/>
      <c r="C50" s="45"/>
      <c r="D50" s="45"/>
      <c r="E50" s="38"/>
      <c r="F50" s="38"/>
      <c r="G50" s="38"/>
      <c r="H50" s="38"/>
      <c r="I50" s="38"/>
      <c r="J50" s="38"/>
      <c r="K50" s="38"/>
      <c r="L50" s="38"/>
      <c r="M50" s="38"/>
      <c r="N50" s="38"/>
      <c r="O50" s="38"/>
      <c r="P50" s="39"/>
      <c r="Q50" s="39"/>
      <c r="R50" s="39"/>
      <c r="S50" s="39"/>
      <c r="T50" s="39"/>
      <c r="U50" s="39"/>
      <c r="V50" s="39"/>
      <c r="W50" s="39"/>
      <c r="X50" s="39"/>
      <c r="Y50" s="39"/>
      <c r="Z50" s="39"/>
    </row>
    <row r="51" spans="1:26" ht="25.5" customHeight="1" x14ac:dyDescent="0.4">
      <c r="A51" s="41"/>
      <c r="B51" s="41"/>
      <c r="C51" s="45"/>
      <c r="D51" s="45"/>
      <c r="E51" s="38"/>
      <c r="F51" s="38"/>
      <c r="G51" s="38"/>
      <c r="H51" s="38"/>
      <c r="I51" s="38"/>
      <c r="J51" s="38"/>
      <c r="K51" s="38"/>
      <c r="L51" s="38"/>
      <c r="M51" s="38"/>
      <c r="N51" s="38"/>
      <c r="O51" s="38"/>
      <c r="P51" s="39"/>
      <c r="Q51" s="39"/>
      <c r="R51" s="39"/>
      <c r="S51" s="39"/>
      <c r="T51" s="39"/>
      <c r="U51" s="39"/>
      <c r="V51" s="39"/>
      <c r="W51" s="39"/>
      <c r="X51" s="39"/>
      <c r="Y51" s="39"/>
      <c r="Z51" s="39"/>
    </row>
    <row r="52" spans="1:26" ht="25.5" customHeight="1" x14ac:dyDescent="0.4">
      <c r="A52" s="41"/>
      <c r="B52" s="47"/>
      <c r="C52" s="48"/>
      <c r="D52" s="48"/>
      <c r="E52" s="39"/>
      <c r="F52" s="39"/>
      <c r="G52" s="39"/>
      <c r="H52" s="39"/>
      <c r="I52" s="39"/>
      <c r="J52" s="39"/>
      <c r="K52" s="39"/>
      <c r="L52" s="39"/>
      <c r="M52" s="39"/>
      <c r="N52" s="39"/>
      <c r="O52" s="39"/>
      <c r="P52" s="39"/>
      <c r="Q52" s="39"/>
      <c r="R52" s="39"/>
      <c r="S52" s="39"/>
      <c r="T52" s="39"/>
      <c r="U52" s="39"/>
      <c r="V52" s="39"/>
      <c r="W52" s="39"/>
      <c r="X52" s="39"/>
      <c r="Y52" s="39"/>
      <c r="Z52" s="39"/>
    </row>
    <row r="53" spans="1:26" ht="25.5" customHeight="1" x14ac:dyDescent="0.4">
      <c r="A53" s="41"/>
      <c r="B53" s="47"/>
      <c r="C53" s="48"/>
      <c r="D53" s="48"/>
      <c r="E53" s="39"/>
      <c r="F53" s="39"/>
      <c r="G53" s="39"/>
      <c r="H53" s="39"/>
      <c r="I53" s="39"/>
      <c r="J53" s="39"/>
      <c r="K53" s="39"/>
      <c r="L53" s="39"/>
      <c r="M53" s="39"/>
      <c r="N53" s="39"/>
      <c r="O53" s="39"/>
      <c r="P53" s="39"/>
      <c r="Q53" s="39"/>
      <c r="R53" s="39"/>
      <c r="S53" s="39"/>
      <c r="T53" s="39"/>
      <c r="U53" s="39"/>
      <c r="V53" s="39"/>
      <c r="W53" s="39"/>
      <c r="X53" s="39"/>
      <c r="Y53" s="39"/>
      <c r="Z53" s="39"/>
    </row>
    <row r="54" spans="1:26" ht="25.5" customHeight="1" x14ac:dyDescent="0.4">
      <c r="A54" s="41"/>
      <c r="B54" s="47"/>
      <c r="C54" s="48"/>
      <c r="D54" s="48"/>
      <c r="E54" s="39"/>
      <c r="F54" s="39"/>
      <c r="G54" s="39"/>
      <c r="H54" s="39"/>
      <c r="I54" s="39"/>
      <c r="J54" s="39"/>
      <c r="K54" s="39"/>
      <c r="L54" s="39"/>
      <c r="M54" s="39"/>
      <c r="N54" s="39"/>
      <c r="O54" s="39"/>
      <c r="P54" s="39"/>
      <c r="Q54" s="39"/>
      <c r="R54" s="39"/>
      <c r="S54" s="39"/>
      <c r="T54" s="39"/>
      <c r="U54" s="39"/>
      <c r="V54" s="39"/>
      <c r="W54" s="39"/>
      <c r="X54" s="39"/>
      <c r="Y54" s="39"/>
      <c r="Z54" s="39"/>
    </row>
    <row r="55" spans="1:26" ht="25.5" customHeight="1" x14ac:dyDescent="0.4">
      <c r="A55" s="41"/>
      <c r="B55" s="47"/>
      <c r="C55" s="48"/>
      <c r="D55" s="48"/>
      <c r="E55" s="39"/>
      <c r="F55" s="39"/>
      <c r="G55" s="39"/>
      <c r="H55" s="39"/>
      <c r="I55" s="39"/>
      <c r="J55" s="39"/>
      <c r="K55" s="39"/>
      <c r="L55" s="39"/>
      <c r="M55" s="39"/>
      <c r="N55" s="39"/>
      <c r="O55" s="39"/>
      <c r="P55" s="39"/>
      <c r="Q55" s="39"/>
      <c r="R55" s="39"/>
      <c r="S55" s="39"/>
      <c r="T55" s="39"/>
      <c r="U55" s="39"/>
      <c r="V55" s="39"/>
      <c r="W55" s="39"/>
      <c r="X55" s="39"/>
      <c r="Y55" s="39"/>
      <c r="Z55" s="39"/>
    </row>
    <row r="56" spans="1:26" ht="25.5" customHeight="1" x14ac:dyDescent="0.4">
      <c r="A56" s="41"/>
      <c r="B56" s="47"/>
      <c r="C56" s="48"/>
      <c r="D56" s="48"/>
      <c r="E56" s="39"/>
      <c r="F56" s="39"/>
      <c r="G56" s="39"/>
      <c r="H56" s="39"/>
      <c r="I56" s="39"/>
      <c r="J56" s="39"/>
      <c r="K56" s="39"/>
      <c r="L56" s="39"/>
      <c r="M56" s="39"/>
      <c r="N56" s="39"/>
      <c r="O56" s="39"/>
      <c r="P56" s="39"/>
      <c r="Q56" s="39"/>
      <c r="R56" s="39"/>
      <c r="S56" s="39"/>
      <c r="T56" s="39"/>
      <c r="U56" s="39"/>
      <c r="V56" s="39"/>
      <c r="W56" s="39"/>
      <c r="X56" s="39"/>
      <c r="Y56" s="39"/>
      <c r="Z56" s="39"/>
    </row>
    <row r="57" spans="1:26" ht="25.5" customHeight="1" x14ac:dyDescent="0.4">
      <c r="A57" s="41"/>
      <c r="B57" s="47"/>
      <c r="C57" s="48"/>
      <c r="D57" s="48"/>
      <c r="E57" s="39"/>
      <c r="F57" s="39"/>
      <c r="G57" s="39"/>
      <c r="H57" s="39"/>
      <c r="I57" s="39"/>
      <c r="J57" s="39"/>
      <c r="K57" s="39"/>
      <c r="L57" s="39"/>
      <c r="M57" s="39"/>
      <c r="N57" s="39"/>
      <c r="O57" s="39"/>
      <c r="P57" s="39"/>
      <c r="Q57" s="39"/>
      <c r="R57" s="39"/>
      <c r="S57" s="39"/>
      <c r="T57" s="39"/>
      <c r="U57" s="39"/>
      <c r="V57" s="39"/>
      <c r="W57" s="39"/>
      <c r="X57" s="39"/>
      <c r="Y57" s="39"/>
      <c r="Z57" s="39"/>
    </row>
    <row r="58" spans="1:26" ht="25.5" customHeight="1" x14ac:dyDescent="0.4">
      <c r="A58" s="41"/>
      <c r="B58" s="47"/>
      <c r="C58" s="48"/>
      <c r="D58" s="48"/>
      <c r="E58" s="39"/>
      <c r="F58" s="39"/>
      <c r="G58" s="39"/>
      <c r="H58" s="39"/>
      <c r="I58" s="39"/>
      <c r="J58" s="39"/>
      <c r="K58" s="39"/>
      <c r="L58" s="39"/>
      <c r="M58" s="39"/>
      <c r="N58" s="39"/>
      <c r="O58" s="39"/>
      <c r="P58" s="39"/>
      <c r="Q58" s="39"/>
      <c r="R58" s="39"/>
      <c r="S58" s="39"/>
      <c r="T58" s="39"/>
      <c r="U58" s="39"/>
      <c r="V58" s="39"/>
      <c r="W58" s="39"/>
      <c r="X58" s="39"/>
      <c r="Y58" s="39"/>
      <c r="Z58" s="39"/>
    </row>
    <row r="59" spans="1:26" ht="25.5" customHeight="1" x14ac:dyDescent="0.4">
      <c r="A59" s="41"/>
      <c r="B59" s="47"/>
      <c r="C59" s="48"/>
      <c r="D59" s="48"/>
      <c r="E59" s="39"/>
      <c r="F59" s="39"/>
      <c r="G59" s="39"/>
      <c r="H59" s="39"/>
      <c r="I59" s="39"/>
      <c r="J59" s="39"/>
      <c r="K59" s="39"/>
      <c r="L59" s="39"/>
      <c r="M59" s="39"/>
      <c r="N59" s="39"/>
      <c r="O59" s="39"/>
      <c r="P59" s="39"/>
      <c r="Q59" s="39"/>
      <c r="R59" s="39"/>
      <c r="S59" s="39"/>
      <c r="T59" s="39"/>
      <c r="U59" s="39"/>
      <c r="V59" s="39"/>
      <c r="W59" s="39"/>
      <c r="X59" s="39"/>
      <c r="Y59" s="39"/>
      <c r="Z59" s="39"/>
    </row>
    <row r="60" spans="1:26" ht="25.5" customHeight="1" x14ac:dyDescent="0.4">
      <c r="A60" s="41"/>
      <c r="B60" s="47"/>
      <c r="C60" s="48"/>
      <c r="D60" s="48"/>
      <c r="E60" s="39"/>
      <c r="F60" s="39"/>
      <c r="G60" s="39"/>
      <c r="H60" s="39"/>
      <c r="I60" s="39"/>
      <c r="J60" s="39"/>
      <c r="K60" s="39"/>
      <c r="L60" s="39"/>
      <c r="M60" s="39"/>
      <c r="N60" s="39"/>
      <c r="O60" s="39"/>
      <c r="P60" s="39"/>
      <c r="Q60" s="39"/>
      <c r="R60" s="39"/>
      <c r="S60" s="39"/>
      <c r="T60" s="39"/>
      <c r="U60" s="39"/>
      <c r="V60" s="39"/>
      <c r="W60" s="39"/>
      <c r="X60" s="39"/>
      <c r="Y60" s="39"/>
      <c r="Z60" s="39"/>
    </row>
    <row r="61" spans="1:26" ht="25.5" customHeight="1" x14ac:dyDescent="0.4">
      <c r="A61" s="41"/>
      <c r="B61" s="47"/>
      <c r="C61" s="48"/>
      <c r="D61" s="48"/>
      <c r="E61" s="39"/>
      <c r="F61" s="39"/>
      <c r="G61" s="39"/>
      <c r="H61" s="39"/>
      <c r="I61" s="39"/>
      <c r="J61" s="39"/>
      <c r="K61" s="39"/>
      <c r="L61" s="39"/>
      <c r="M61" s="39"/>
      <c r="N61" s="39"/>
      <c r="O61" s="39"/>
      <c r="P61" s="39"/>
      <c r="Q61" s="39"/>
      <c r="R61" s="39"/>
      <c r="S61" s="39"/>
      <c r="T61" s="39"/>
      <c r="U61" s="39"/>
      <c r="V61" s="39"/>
      <c r="W61" s="39"/>
      <c r="X61" s="39"/>
      <c r="Y61" s="39"/>
      <c r="Z61" s="39"/>
    </row>
    <row r="62" spans="1:26" ht="25.5" customHeight="1" x14ac:dyDescent="0.4">
      <c r="A62" s="41"/>
      <c r="B62" s="47"/>
      <c r="C62" s="48"/>
      <c r="D62" s="48"/>
      <c r="E62" s="39"/>
      <c r="F62" s="39"/>
      <c r="G62" s="39"/>
      <c r="H62" s="39"/>
      <c r="I62" s="39"/>
      <c r="J62" s="39"/>
      <c r="K62" s="39"/>
      <c r="L62" s="39"/>
      <c r="M62" s="39"/>
      <c r="N62" s="39"/>
      <c r="O62" s="39"/>
      <c r="P62" s="39"/>
      <c r="Q62" s="39"/>
      <c r="R62" s="39"/>
      <c r="S62" s="39"/>
      <c r="T62" s="39"/>
      <c r="U62" s="39"/>
      <c r="V62" s="39"/>
      <c r="W62" s="39"/>
      <c r="X62" s="39"/>
      <c r="Y62" s="39"/>
      <c r="Z62" s="39"/>
    </row>
    <row r="63" spans="1:26" ht="25.5" customHeight="1" x14ac:dyDescent="0.4">
      <c r="A63" s="41"/>
      <c r="B63" s="47"/>
      <c r="C63" s="48"/>
      <c r="D63" s="48"/>
      <c r="E63" s="39"/>
      <c r="F63" s="39"/>
      <c r="G63" s="39"/>
      <c r="H63" s="39"/>
      <c r="I63" s="39"/>
      <c r="J63" s="39"/>
      <c r="K63" s="39"/>
      <c r="L63" s="39"/>
      <c r="M63" s="39"/>
      <c r="N63" s="39"/>
      <c r="O63" s="39"/>
      <c r="P63" s="39"/>
      <c r="Q63" s="39"/>
      <c r="R63" s="39"/>
      <c r="S63" s="39"/>
      <c r="T63" s="39"/>
      <c r="U63" s="39"/>
      <c r="V63" s="39"/>
      <c r="W63" s="39"/>
      <c r="X63" s="39"/>
      <c r="Y63" s="39"/>
      <c r="Z63" s="39"/>
    </row>
    <row r="64" spans="1:26" ht="25.5" customHeight="1" x14ac:dyDescent="0.4">
      <c r="A64" s="41"/>
      <c r="B64" s="47"/>
      <c r="C64" s="48"/>
      <c r="D64" s="48"/>
      <c r="E64" s="39"/>
      <c r="F64" s="39"/>
      <c r="G64" s="39"/>
      <c r="H64" s="39"/>
      <c r="I64" s="39"/>
      <c r="J64" s="39"/>
      <c r="K64" s="39"/>
      <c r="L64" s="39"/>
      <c r="M64" s="39"/>
      <c r="N64" s="39"/>
      <c r="O64" s="39"/>
      <c r="P64" s="39"/>
      <c r="Q64" s="39"/>
      <c r="R64" s="39"/>
      <c r="S64" s="39"/>
      <c r="T64" s="39"/>
      <c r="U64" s="39"/>
      <c r="V64" s="39"/>
      <c r="W64" s="39"/>
      <c r="X64" s="39"/>
      <c r="Y64" s="39"/>
      <c r="Z64" s="39"/>
    </row>
    <row r="65" spans="1:26" ht="25.5" customHeight="1" x14ac:dyDescent="0.4">
      <c r="A65" s="41"/>
      <c r="B65" s="47"/>
      <c r="C65" s="48"/>
      <c r="D65" s="48"/>
      <c r="E65" s="39"/>
      <c r="F65" s="39"/>
      <c r="G65" s="39"/>
      <c r="H65" s="39"/>
      <c r="I65" s="39"/>
      <c r="J65" s="39"/>
      <c r="K65" s="39"/>
      <c r="L65" s="39"/>
      <c r="M65" s="39"/>
      <c r="N65" s="39"/>
      <c r="O65" s="39"/>
      <c r="P65" s="39"/>
      <c r="Q65" s="39"/>
      <c r="R65" s="39"/>
      <c r="S65" s="39"/>
      <c r="T65" s="39"/>
      <c r="U65" s="39"/>
      <c r="V65" s="39"/>
      <c r="W65" s="39"/>
      <c r="X65" s="39"/>
      <c r="Y65" s="39"/>
      <c r="Z65" s="39"/>
    </row>
    <row r="66" spans="1:26" ht="25.5" customHeight="1" x14ac:dyDescent="0.4">
      <c r="A66" s="41"/>
      <c r="B66" s="47"/>
      <c r="C66" s="48"/>
      <c r="D66" s="48"/>
      <c r="E66" s="39"/>
      <c r="F66" s="39"/>
      <c r="G66" s="39"/>
      <c r="H66" s="39"/>
      <c r="I66" s="39"/>
      <c r="J66" s="39"/>
      <c r="K66" s="39"/>
      <c r="L66" s="39"/>
      <c r="M66" s="39"/>
      <c r="N66" s="39"/>
      <c r="O66" s="39"/>
      <c r="P66" s="39"/>
      <c r="Q66" s="39"/>
      <c r="R66" s="39"/>
      <c r="S66" s="39"/>
      <c r="T66" s="39"/>
      <c r="U66" s="39"/>
      <c r="V66" s="39"/>
      <c r="W66" s="39"/>
      <c r="X66" s="39"/>
      <c r="Y66" s="39"/>
      <c r="Z66" s="39"/>
    </row>
    <row r="67" spans="1:26" ht="25.5" customHeight="1" x14ac:dyDescent="0.4">
      <c r="A67" s="41"/>
      <c r="B67" s="47"/>
      <c r="C67" s="48"/>
      <c r="D67" s="48"/>
      <c r="E67" s="39"/>
      <c r="F67" s="39"/>
      <c r="G67" s="39"/>
      <c r="H67" s="39"/>
      <c r="I67" s="39"/>
      <c r="J67" s="39"/>
      <c r="K67" s="39"/>
      <c r="L67" s="39"/>
      <c r="M67" s="39"/>
      <c r="N67" s="39"/>
      <c r="O67" s="39"/>
      <c r="P67" s="39"/>
      <c r="Q67" s="39"/>
      <c r="R67" s="39"/>
      <c r="S67" s="39"/>
      <c r="T67" s="39"/>
      <c r="U67" s="39"/>
      <c r="V67" s="39"/>
      <c r="W67" s="39"/>
      <c r="X67" s="39"/>
      <c r="Y67" s="39"/>
      <c r="Z67" s="39"/>
    </row>
    <row r="68" spans="1:26" ht="25.5" customHeight="1" x14ac:dyDescent="0.4">
      <c r="A68" s="41"/>
      <c r="B68" s="47"/>
      <c r="C68" s="48"/>
      <c r="D68" s="48"/>
      <c r="E68" s="39"/>
      <c r="F68" s="39"/>
      <c r="G68" s="39"/>
      <c r="H68" s="39"/>
      <c r="I68" s="39"/>
      <c r="J68" s="39"/>
      <c r="K68" s="39"/>
      <c r="L68" s="39"/>
      <c r="M68" s="39"/>
      <c r="N68" s="39"/>
      <c r="O68" s="39"/>
      <c r="P68" s="39"/>
      <c r="Q68" s="39"/>
      <c r="R68" s="39"/>
      <c r="S68" s="39"/>
      <c r="T68" s="39"/>
      <c r="U68" s="39"/>
      <c r="V68" s="39"/>
      <c r="W68" s="39"/>
      <c r="X68" s="39"/>
      <c r="Y68" s="39"/>
      <c r="Z68" s="39"/>
    </row>
    <row r="69" spans="1:26" ht="25.5" customHeight="1" x14ac:dyDescent="0.4">
      <c r="A69" s="41"/>
      <c r="B69" s="47"/>
      <c r="C69" s="48"/>
      <c r="D69" s="48"/>
      <c r="E69" s="39"/>
      <c r="F69" s="39"/>
      <c r="G69" s="39"/>
      <c r="H69" s="39"/>
      <c r="I69" s="39"/>
      <c r="J69" s="39"/>
      <c r="K69" s="39"/>
      <c r="L69" s="39"/>
      <c r="M69" s="39"/>
      <c r="N69" s="39"/>
      <c r="O69" s="39"/>
      <c r="P69" s="39"/>
      <c r="Q69" s="39"/>
      <c r="R69" s="39"/>
      <c r="S69" s="39"/>
      <c r="T69" s="39"/>
      <c r="U69" s="39"/>
      <c r="V69" s="39"/>
      <c r="W69" s="39"/>
      <c r="X69" s="39"/>
      <c r="Y69" s="39"/>
      <c r="Z69" s="39"/>
    </row>
    <row r="70" spans="1:26" ht="25.5" customHeight="1" x14ac:dyDescent="0.4">
      <c r="A70" s="41"/>
      <c r="B70" s="47"/>
      <c r="C70" s="48"/>
      <c r="D70" s="48"/>
      <c r="E70" s="39"/>
      <c r="F70" s="39"/>
      <c r="G70" s="39"/>
      <c r="H70" s="39"/>
      <c r="I70" s="39"/>
      <c r="J70" s="39"/>
      <c r="K70" s="39"/>
      <c r="L70" s="39"/>
      <c r="M70" s="39"/>
      <c r="N70" s="39"/>
      <c r="O70" s="39"/>
      <c r="P70" s="39"/>
      <c r="Q70" s="39"/>
      <c r="R70" s="39"/>
      <c r="S70" s="39"/>
      <c r="T70" s="39"/>
      <c r="U70" s="39"/>
      <c r="V70" s="39"/>
      <c r="W70" s="39"/>
      <c r="X70" s="39"/>
      <c r="Y70" s="39"/>
      <c r="Z70" s="39"/>
    </row>
    <row r="71" spans="1:26" ht="25.5" customHeight="1" x14ac:dyDescent="0.4">
      <c r="A71" s="41"/>
      <c r="B71" s="47"/>
      <c r="C71" s="48"/>
      <c r="D71" s="48"/>
      <c r="E71" s="39"/>
      <c r="F71" s="39"/>
      <c r="G71" s="39"/>
      <c r="H71" s="39"/>
      <c r="I71" s="39"/>
      <c r="J71" s="39"/>
      <c r="K71" s="39"/>
      <c r="L71" s="39"/>
      <c r="M71" s="39"/>
      <c r="N71" s="39"/>
      <c r="O71" s="39"/>
      <c r="P71" s="39"/>
      <c r="Q71" s="39"/>
      <c r="R71" s="39"/>
      <c r="S71" s="39"/>
      <c r="T71" s="39"/>
      <c r="U71" s="39"/>
      <c r="V71" s="39"/>
      <c r="W71" s="39"/>
      <c r="X71" s="39"/>
      <c r="Y71" s="39"/>
      <c r="Z71" s="39"/>
    </row>
    <row r="72" spans="1:26" ht="25.5" customHeight="1" x14ac:dyDescent="0.4">
      <c r="A72" s="41"/>
      <c r="B72" s="47"/>
      <c r="C72" s="48"/>
      <c r="D72" s="48"/>
      <c r="E72" s="39"/>
      <c r="F72" s="39"/>
      <c r="G72" s="39"/>
      <c r="H72" s="39"/>
      <c r="I72" s="39"/>
      <c r="J72" s="39"/>
      <c r="K72" s="39"/>
      <c r="L72" s="39"/>
      <c r="M72" s="39"/>
      <c r="N72" s="39"/>
      <c r="O72" s="39"/>
      <c r="P72" s="39"/>
      <c r="Q72" s="39"/>
      <c r="R72" s="39"/>
      <c r="S72" s="39"/>
      <c r="T72" s="39"/>
      <c r="U72" s="39"/>
      <c r="V72" s="39"/>
      <c r="W72" s="39"/>
      <c r="X72" s="39"/>
      <c r="Y72" s="39"/>
      <c r="Z72" s="39"/>
    </row>
    <row r="73" spans="1:26" ht="25.5" customHeight="1" x14ac:dyDescent="0.4">
      <c r="A73" s="41"/>
      <c r="B73" s="47"/>
      <c r="C73" s="48"/>
      <c r="D73" s="48"/>
      <c r="E73" s="39"/>
      <c r="F73" s="39"/>
      <c r="G73" s="39"/>
      <c r="H73" s="39"/>
      <c r="I73" s="39"/>
      <c r="J73" s="39"/>
      <c r="K73" s="39"/>
      <c r="L73" s="39"/>
      <c r="M73" s="39"/>
      <c r="N73" s="39"/>
      <c r="O73" s="39"/>
      <c r="P73" s="39"/>
      <c r="Q73" s="39"/>
      <c r="R73" s="39"/>
      <c r="S73" s="39"/>
      <c r="T73" s="39"/>
      <c r="U73" s="39"/>
      <c r="V73" s="39"/>
      <c r="W73" s="39"/>
      <c r="X73" s="39"/>
      <c r="Y73" s="39"/>
      <c r="Z73" s="39"/>
    </row>
    <row r="74" spans="1:26" ht="25.5" customHeight="1" x14ac:dyDescent="0.4">
      <c r="A74" s="41"/>
      <c r="B74" s="47"/>
      <c r="C74" s="48"/>
      <c r="D74" s="48"/>
      <c r="E74" s="39"/>
      <c r="F74" s="39"/>
      <c r="G74" s="39"/>
      <c r="H74" s="39"/>
      <c r="I74" s="39"/>
      <c r="J74" s="39"/>
      <c r="K74" s="39"/>
      <c r="L74" s="39"/>
      <c r="M74" s="39"/>
      <c r="N74" s="39"/>
      <c r="O74" s="39"/>
      <c r="P74" s="39"/>
      <c r="Q74" s="39"/>
      <c r="R74" s="39"/>
      <c r="S74" s="39"/>
      <c r="T74" s="39"/>
      <c r="U74" s="39"/>
      <c r="V74" s="39"/>
      <c r="W74" s="39"/>
      <c r="X74" s="39"/>
      <c r="Y74" s="39"/>
      <c r="Z74" s="39"/>
    </row>
    <row r="75" spans="1:26" ht="25.5" customHeight="1" x14ac:dyDescent="0.4">
      <c r="A75" s="41"/>
      <c r="B75" s="47"/>
      <c r="C75" s="48"/>
      <c r="D75" s="48"/>
      <c r="E75" s="39"/>
      <c r="F75" s="39"/>
      <c r="G75" s="39"/>
      <c r="H75" s="39"/>
      <c r="I75" s="39"/>
      <c r="J75" s="39"/>
      <c r="K75" s="39"/>
      <c r="L75" s="39"/>
      <c r="M75" s="39"/>
      <c r="N75" s="39"/>
      <c r="O75" s="39"/>
      <c r="P75" s="39"/>
      <c r="Q75" s="39"/>
      <c r="R75" s="39"/>
      <c r="S75" s="39"/>
      <c r="T75" s="39"/>
      <c r="U75" s="39"/>
      <c r="V75" s="39"/>
      <c r="W75" s="39"/>
      <c r="X75" s="39"/>
      <c r="Y75" s="39"/>
      <c r="Z75" s="39"/>
    </row>
    <row r="76" spans="1:26" ht="25.5" customHeight="1" x14ac:dyDescent="0.4">
      <c r="A76" s="41"/>
      <c r="B76" s="47"/>
      <c r="C76" s="48"/>
      <c r="D76" s="48"/>
      <c r="E76" s="39"/>
      <c r="F76" s="39"/>
      <c r="G76" s="39"/>
      <c r="H76" s="39"/>
      <c r="I76" s="39"/>
      <c r="J76" s="39"/>
      <c r="K76" s="39"/>
      <c r="L76" s="39"/>
      <c r="M76" s="39"/>
      <c r="N76" s="39"/>
      <c r="O76" s="39"/>
      <c r="P76" s="39"/>
      <c r="Q76" s="39"/>
      <c r="R76" s="39"/>
      <c r="S76" s="39"/>
      <c r="T76" s="39"/>
      <c r="U76" s="39"/>
      <c r="V76" s="39"/>
      <c r="W76" s="39"/>
      <c r="X76" s="39"/>
      <c r="Y76" s="39"/>
      <c r="Z76" s="39"/>
    </row>
    <row r="77" spans="1:26" ht="25.5" customHeight="1" x14ac:dyDescent="0.4">
      <c r="A77" s="41"/>
      <c r="B77" s="47"/>
      <c r="C77" s="48"/>
      <c r="D77" s="48"/>
      <c r="E77" s="39"/>
      <c r="F77" s="39"/>
      <c r="G77" s="39"/>
      <c r="H77" s="39"/>
      <c r="I77" s="39"/>
      <c r="J77" s="39"/>
      <c r="K77" s="39"/>
      <c r="L77" s="39"/>
      <c r="M77" s="39"/>
      <c r="N77" s="39"/>
      <c r="O77" s="39"/>
      <c r="P77" s="39"/>
      <c r="Q77" s="39"/>
      <c r="R77" s="39"/>
      <c r="S77" s="39"/>
      <c r="T77" s="39"/>
      <c r="U77" s="39"/>
      <c r="V77" s="39"/>
      <c r="W77" s="39"/>
      <c r="X77" s="39"/>
      <c r="Y77" s="39"/>
      <c r="Z77" s="39"/>
    </row>
    <row r="78" spans="1:26" ht="25.5" customHeight="1" x14ac:dyDescent="0.4">
      <c r="A78" s="41"/>
      <c r="B78" s="47"/>
      <c r="C78" s="48"/>
      <c r="D78" s="48"/>
      <c r="E78" s="39"/>
      <c r="F78" s="39"/>
      <c r="G78" s="39"/>
      <c r="H78" s="39"/>
      <c r="I78" s="39"/>
      <c r="J78" s="39"/>
      <c r="K78" s="39"/>
      <c r="L78" s="39"/>
      <c r="M78" s="39"/>
      <c r="N78" s="39"/>
      <c r="O78" s="39"/>
      <c r="P78" s="39"/>
      <c r="Q78" s="39"/>
      <c r="R78" s="39"/>
      <c r="S78" s="39"/>
      <c r="T78" s="39"/>
      <c r="U78" s="39"/>
      <c r="V78" s="39"/>
      <c r="W78" s="39"/>
      <c r="X78" s="39"/>
      <c r="Y78" s="39"/>
      <c r="Z78" s="39"/>
    </row>
    <row r="79" spans="1:26" ht="25.5" customHeight="1" x14ac:dyDescent="0.4">
      <c r="A79" s="41"/>
      <c r="B79" s="47"/>
      <c r="C79" s="48"/>
      <c r="D79" s="48"/>
      <c r="E79" s="39"/>
      <c r="F79" s="39"/>
      <c r="G79" s="39"/>
      <c r="H79" s="39"/>
      <c r="I79" s="39"/>
      <c r="J79" s="39"/>
      <c r="K79" s="39"/>
      <c r="L79" s="39"/>
      <c r="M79" s="39"/>
      <c r="N79" s="39"/>
      <c r="O79" s="39"/>
      <c r="P79" s="39"/>
      <c r="Q79" s="39"/>
      <c r="R79" s="39"/>
      <c r="S79" s="39"/>
      <c r="T79" s="39"/>
      <c r="U79" s="39"/>
      <c r="V79" s="39"/>
      <c r="W79" s="39"/>
      <c r="X79" s="39"/>
      <c r="Y79" s="39"/>
      <c r="Z79" s="39"/>
    </row>
    <row r="80" spans="1:26" ht="25.5" customHeight="1" x14ac:dyDescent="0.4">
      <c r="A80" s="41"/>
      <c r="B80" s="47"/>
      <c r="C80" s="48"/>
      <c r="D80" s="48"/>
      <c r="E80" s="39"/>
      <c r="F80" s="39"/>
      <c r="G80" s="39"/>
      <c r="H80" s="39"/>
      <c r="I80" s="39"/>
      <c r="J80" s="39"/>
      <c r="K80" s="39"/>
      <c r="L80" s="39"/>
      <c r="M80" s="39"/>
      <c r="N80" s="39"/>
      <c r="O80" s="39"/>
      <c r="P80" s="39"/>
      <c r="Q80" s="39"/>
      <c r="R80" s="39"/>
      <c r="S80" s="39"/>
      <c r="T80" s="39"/>
      <c r="U80" s="39"/>
      <c r="V80" s="39"/>
      <c r="W80" s="39"/>
      <c r="X80" s="39"/>
      <c r="Y80" s="39"/>
      <c r="Z80" s="39"/>
    </row>
    <row r="81" spans="1:26" ht="25.5" customHeight="1" x14ac:dyDescent="0.4">
      <c r="A81" s="41"/>
      <c r="B81" s="47"/>
      <c r="C81" s="48"/>
      <c r="D81" s="48"/>
      <c r="E81" s="39"/>
      <c r="F81" s="39"/>
      <c r="G81" s="39"/>
      <c r="H81" s="39"/>
      <c r="I81" s="39"/>
      <c r="J81" s="39"/>
      <c r="K81" s="39"/>
      <c r="L81" s="39"/>
      <c r="M81" s="39"/>
      <c r="N81" s="39"/>
      <c r="O81" s="39"/>
      <c r="P81" s="39"/>
      <c r="Q81" s="39"/>
      <c r="R81" s="39"/>
      <c r="S81" s="39"/>
      <c r="T81" s="39"/>
      <c r="U81" s="39"/>
      <c r="V81" s="39"/>
      <c r="W81" s="39"/>
      <c r="X81" s="39"/>
      <c r="Y81" s="39"/>
      <c r="Z81" s="39"/>
    </row>
    <row r="82" spans="1:26" ht="25.5" customHeight="1" x14ac:dyDescent="0.4">
      <c r="A82" s="41"/>
      <c r="B82" s="47"/>
      <c r="C82" s="48"/>
      <c r="D82" s="48"/>
      <c r="E82" s="39"/>
      <c r="F82" s="39"/>
      <c r="G82" s="39"/>
      <c r="H82" s="39"/>
      <c r="I82" s="39"/>
      <c r="J82" s="39"/>
      <c r="K82" s="39"/>
      <c r="L82" s="39"/>
      <c r="M82" s="39"/>
      <c r="N82" s="39"/>
      <c r="O82" s="39"/>
      <c r="P82" s="39"/>
      <c r="Q82" s="39"/>
      <c r="R82" s="39"/>
      <c r="S82" s="39"/>
      <c r="T82" s="39"/>
      <c r="U82" s="39"/>
      <c r="V82" s="39"/>
      <c r="W82" s="39"/>
      <c r="X82" s="39"/>
      <c r="Y82" s="39"/>
      <c r="Z82" s="39"/>
    </row>
    <row r="83" spans="1:26" ht="25.5" customHeight="1" x14ac:dyDescent="0.4">
      <c r="A83" s="41"/>
      <c r="B83" s="47"/>
      <c r="C83" s="48"/>
      <c r="D83" s="48"/>
      <c r="E83" s="39"/>
      <c r="F83" s="39"/>
      <c r="G83" s="39"/>
      <c r="H83" s="39"/>
      <c r="I83" s="39"/>
      <c r="J83" s="39"/>
      <c r="K83" s="39"/>
      <c r="L83" s="39"/>
      <c r="M83" s="39"/>
      <c r="N83" s="39"/>
      <c r="O83" s="39"/>
      <c r="P83" s="39"/>
      <c r="Q83" s="39"/>
      <c r="R83" s="39"/>
      <c r="S83" s="39"/>
      <c r="T83" s="39"/>
      <c r="U83" s="39"/>
      <c r="V83" s="39"/>
      <c r="W83" s="39"/>
      <c r="X83" s="39"/>
      <c r="Y83" s="39"/>
      <c r="Z83" s="39"/>
    </row>
    <row r="84" spans="1:26" ht="25.5" customHeight="1" x14ac:dyDescent="0.4">
      <c r="A84" s="41"/>
      <c r="B84" s="47"/>
      <c r="C84" s="48"/>
      <c r="D84" s="48"/>
      <c r="E84" s="39"/>
      <c r="F84" s="39"/>
      <c r="G84" s="39"/>
      <c r="H84" s="39"/>
      <c r="I84" s="39"/>
      <c r="J84" s="39"/>
      <c r="K84" s="39"/>
      <c r="L84" s="39"/>
      <c r="M84" s="39"/>
      <c r="N84" s="39"/>
      <c r="O84" s="39"/>
      <c r="P84" s="39"/>
      <c r="Q84" s="39"/>
      <c r="R84" s="39"/>
      <c r="S84" s="39"/>
      <c r="T84" s="39"/>
      <c r="U84" s="39"/>
      <c r="V84" s="39"/>
      <c r="W84" s="39"/>
      <c r="X84" s="39"/>
      <c r="Y84" s="39"/>
      <c r="Z84" s="39"/>
    </row>
    <row r="85" spans="1:26" ht="25.5" customHeight="1" x14ac:dyDescent="0.4">
      <c r="A85" s="41"/>
      <c r="B85" s="47"/>
      <c r="C85" s="48"/>
      <c r="D85" s="48"/>
      <c r="E85" s="39"/>
      <c r="F85" s="39"/>
      <c r="G85" s="39"/>
      <c r="H85" s="39"/>
      <c r="I85" s="39"/>
      <c r="J85" s="39"/>
      <c r="K85" s="39"/>
      <c r="L85" s="39"/>
      <c r="M85" s="39"/>
      <c r="N85" s="39"/>
      <c r="O85" s="39"/>
      <c r="P85" s="39"/>
      <c r="Q85" s="39"/>
      <c r="R85" s="39"/>
      <c r="S85" s="39"/>
      <c r="T85" s="39"/>
      <c r="U85" s="39"/>
      <c r="V85" s="39"/>
      <c r="W85" s="39"/>
      <c r="X85" s="39"/>
      <c r="Y85" s="39"/>
      <c r="Z85" s="39"/>
    </row>
    <row r="86" spans="1:26" ht="25.5" customHeight="1" x14ac:dyDescent="0.4">
      <c r="A86" s="41"/>
      <c r="B86" s="47"/>
      <c r="C86" s="48"/>
      <c r="D86" s="48"/>
      <c r="E86" s="39"/>
      <c r="F86" s="39"/>
      <c r="G86" s="39"/>
      <c r="H86" s="39"/>
      <c r="I86" s="39"/>
      <c r="J86" s="39"/>
      <c r="K86" s="39"/>
      <c r="L86" s="39"/>
      <c r="M86" s="39"/>
      <c r="N86" s="39"/>
      <c r="O86" s="39"/>
      <c r="P86" s="39"/>
      <c r="Q86" s="39"/>
      <c r="R86" s="39"/>
      <c r="S86" s="39"/>
      <c r="T86" s="39"/>
      <c r="U86" s="39"/>
      <c r="V86" s="39"/>
      <c r="W86" s="39"/>
      <c r="X86" s="39"/>
      <c r="Y86" s="39"/>
      <c r="Z86" s="39"/>
    </row>
    <row r="87" spans="1:26" ht="25.5" customHeight="1" x14ac:dyDescent="0.4">
      <c r="A87" s="41"/>
      <c r="B87" s="47"/>
      <c r="C87" s="48"/>
      <c r="D87" s="48"/>
      <c r="E87" s="39"/>
      <c r="F87" s="39"/>
      <c r="G87" s="39"/>
      <c r="H87" s="39"/>
      <c r="I87" s="39"/>
      <c r="J87" s="39"/>
      <c r="K87" s="39"/>
      <c r="L87" s="39"/>
      <c r="M87" s="39"/>
      <c r="N87" s="39"/>
      <c r="O87" s="39"/>
      <c r="P87" s="39"/>
      <c r="Q87" s="39"/>
      <c r="R87" s="39"/>
      <c r="S87" s="39"/>
      <c r="T87" s="39"/>
      <c r="U87" s="39"/>
      <c r="V87" s="39"/>
      <c r="W87" s="39"/>
      <c r="X87" s="39"/>
      <c r="Y87" s="39"/>
      <c r="Z87" s="39"/>
    </row>
    <row r="88" spans="1:26" ht="25.5" customHeight="1" x14ac:dyDescent="0.4">
      <c r="A88" s="41"/>
      <c r="B88" s="47"/>
      <c r="C88" s="48"/>
      <c r="D88" s="48"/>
      <c r="E88" s="39"/>
      <c r="F88" s="39"/>
      <c r="G88" s="39"/>
      <c r="H88" s="39"/>
      <c r="I88" s="39"/>
      <c r="J88" s="39"/>
      <c r="K88" s="39"/>
      <c r="L88" s="39"/>
      <c r="M88" s="39"/>
      <c r="N88" s="39"/>
      <c r="O88" s="39"/>
      <c r="P88" s="39"/>
      <c r="Q88" s="39"/>
      <c r="R88" s="39"/>
      <c r="S88" s="39"/>
      <c r="T88" s="39"/>
      <c r="U88" s="39"/>
      <c r="V88" s="39"/>
      <c r="W88" s="39"/>
      <c r="X88" s="39"/>
      <c r="Y88" s="39"/>
      <c r="Z88" s="39"/>
    </row>
    <row r="89" spans="1:26" ht="25.5" customHeight="1" x14ac:dyDescent="0.4">
      <c r="A89" s="41"/>
      <c r="B89" s="47"/>
      <c r="C89" s="48"/>
      <c r="D89" s="48"/>
      <c r="E89" s="39"/>
      <c r="F89" s="39"/>
      <c r="G89" s="39"/>
      <c r="H89" s="39"/>
      <c r="I89" s="39"/>
      <c r="J89" s="39"/>
      <c r="K89" s="39"/>
      <c r="L89" s="39"/>
      <c r="M89" s="39"/>
      <c r="N89" s="39"/>
      <c r="O89" s="39"/>
      <c r="P89" s="39"/>
      <c r="Q89" s="39"/>
      <c r="R89" s="39"/>
      <c r="S89" s="39"/>
      <c r="T89" s="39"/>
      <c r="U89" s="39"/>
      <c r="V89" s="39"/>
      <c r="W89" s="39"/>
      <c r="X89" s="39"/>
      <c r="Y89" s="39"/>
      <c r="Z89" s="39"/>
    </row>
    <row r="90" spans="1:26" ht="25.5" customHeight="1" x14ac:dyDescent="0.4">
      <c r="A90" s="41"/>
      <c r="B90" s="47"/>
      <c r="C90" s="48"/>
      <c r="D90" s="48"/>
      <c r="E90" s="39"/>
      <c r="F90" s="39"/>
      <c r="G90" s="39"/>
      <c r="H90" s="39"/>
      <c r="I90" s="39"/>
      <c r="J90" s="39"/>
      <c r="K90" s="39"/>
      <c r="L90" s="39"/>
      <c r="M90" s="39"/>
      <c r="N90" s="39"/>
      <c r="O90" s="39"/>
      <c r="P90" s="39"/>
      <c r="Q90" s="39"/>
      <c r="R90" s="39"/>
      <c r="S90" s="39"/>
      <c r="T90" s="39"/>
      <c r="U90" s="39"/>
      <c r="V90" s="39"/>
      <c r="W90" s="39"/>
      <c r="X90" s="39"/>
      <c r="Y90" s="39"/>
      <c r="Z90" s="39"/>
    </row>
    <row r="91" spans="1:26" ht="25.5" customHeight="1" x14ac:dyDescent="0.4">
      <c r="A91" s="41"/>
      <c r="B91" s="47"/>
      <c r="C91" s="48"/>
      <c r="D91" s="48"/>
      <c r="E91" s="39"/>
      <c r="F91" s="39"/>
      <c r="G91" s="39"/>
      <c r="H91" s="39"/>
      <c r="I91" s="39"/>
      <c r="J91" s="39"/>
      <c r="K91" s="39"/>
      <c r="L91" s="39"/>
      <c r="M91" s="39"/>
      <c r="N91" s="39"/>
      <c r="O91" s="39"/>
      <c r="P91" s="39"/>
      <c r="Q91" s="39"/>
      <c r="R91" s="39"/>
      <c r="S91" s="39"/>
      <c r="T91" s="39"/>
      <c r="U91" s="39"/>
      <c r="V91" s="39"/>
      <c r="W91" s="39"/>
      <c r="X91" s="39"/>
      <c r="Y91" s="39"/>
      <c r="Z91" s="39"/>
    </row>
    <row r="92" spans="1:26" ht="25.5" customHeight="1" x14ac:dyDescent="0.4">
      <c r="A92" s="41"/>
      <c r="B92" s="47"/>
      <c r="C92" s="48"/>
      <c r="D92" s="48"/>
      <c r="E92" s="39"/>
      <c r="F92" s="39"/>
      <c r="G92" s="39"/>
      <c r="H92" s="39"/>
      <c r="I92" s="39"/>
      <c r="J92" s="39"/>
      <c r="K92" s="39"/>
      <c r="L92" s="39"/>
      <c r="M92" s="39"/>
      <c r="N92" s="39"/>
      <c r="O92" s="39"/>
      <c r="P92" s="39"/>
      <c r="Q92" s="39"/>
      <c r="R92" s="39"/>
      <c r="S92" s="39"/>
      <c r="T92" s="39"/>
      <c r="U92" s="39"/>
      <c r="V92" s="39"/>
      <c r="W92" s="39"/>
      <c r="X92" s="39"/>
      <c r="Y92" s="39"/>
      <c r="Z92" s="39"/>
    </row>
    <row r="93" spans="1:26" ht="25.5" customHeight="1" x14ac:dyDescent="0.4">
      <c r="A93" s="41"/>
      <c r="B93" s="47"/>
      <c r="C93" s="48"/>
      <c r="D93" s="48"/>
      <c r="E93" s="39"/>
      <c r="F93" s="39"/>
      <c r="G93" s="39"/>
      <c r="H93" s="39"/>
      <c r="I93" s="39"/>
      <c r="J93" s="39"/>
      <c r="K93" s="39"/>
      <c r="L93" s="39"/>
      <c r="M93" s="39"/>
      <c r="N93" s="39"/>
      <c r="O93" s="39"/>
      <c r="P93" s="39"/>
      <c r="Q93" s="39"/>
      <c r="R93" s="39"/>
      <c r="S93" s="39"/>
      <c r="T93" s="39"/>
      <c r="U93" s="39"/>
      <c r="V93" s="39"/>
      <c r="W93" s="39"/>
      <c r="X93" s="39"/>
      <c r="Y93" s="39"/>
      <c r="Z93" s="39"/>
    </row>
    <row r="94" spans="1:26" ht="25.5" customHeight="1" x14ac:dyDescent="0.4">
      <c r="A94" s="41"/>
      <c r="B94" s="47"/>
      <c r="C94" s="48"/>
      <c r="D94" s="48"/>
      <c r="E94" s="39"/>
      <c r="F94" s="39"/>
      <c r="G94" s="39"/>
      <c r="H94" s="39"/>
      <c r="I94" s="39"/>
      <c r="J94" s="39"/>
      <c r="K94" s="39"/>
      <c r="L94" s="39"/>
      <c r="M94" s="39"/>
      <c r="N94" s="39"/>
      <c r="O94" s="39"/>
      <c r="P94" s="39"/>
      <c r="Q94" s="39"/>
      <c r="R94" s="39"/>
      <c r="S94" s="39"/>
      <c r="T94" s="39"/>
      <c r="U94" s="39"/>
      <c r="V94" s="39"/>
      <c r="W94" s="39"/>
      <c r="X94" s="39"/>
      <c r="Y94" s="39"/>
      <c r="Z94" s="39"/>
    </row>
    <row r="95" spans="1:26" ht="25.5" customHeight="1" x14ac:dyDescent="0.4">
      <c r="A95" s="41"/>
      <c r="B95" s="47"/>
      <c r="C95" s="48"/>
      <c r="D95" s="48"/>
      <c r="E95" s="39"/>
      <c r="F95" s="39"/>
      <c r="G95" s="39"/>
      <c r="H95" s="39"/>
      <c r="I95" s="39"/>
      <c r="J95" s="39"/>
      <c r="K95" s="39"/>
      <c r="L95" s="39"/>
      <c r="M95" s="39"/>
      <c r="N95" s="39"/>
      <c r="O95" s="39"/>
      <c r="P95" s="39"/>
      <c r="Q95" s="39"/>
      <c r="R95" s="39"/>
      <c r="S95" s="39"/>
      <c r="T95" s="39"/>
      <c r="U95" s="39"/>
      <c r="V95" s="39"/>
      <c r="W95" s="39"/>
      <c r="X95" s="39"/>
      <c r="Y95" s="39"/>
      <c r="Z95" s="39"/>
    </row>
    <row r="96" spans="1:26" ht="25.5" customHeight="1" x14ac:dyDescent="0.4">
      <c r="A96" s="41"/>
      <c r="B96" s="47"/>
      <c r="C96" s="48"/>
      <c r="D96" s="48"/>
      <c r="E96" s="39"/>
      <c r="F96" s="39"/>
      <c r="G96" s="39"/>
      <c r="H96" s="39"/>
      <c r="I96" s="39"/>
      <c r="J96" s="39"/>
      <c r="K96" s="39"/>
      <c r="L96" s="39"/>
      <c r="M96" s="39"/>
      <c r="N96" s="39"/>
      <c r="O96" s="39"/>
      <c r="P96" s="39"/>
      <c r="Q96" s="39"/>
      <c r="R96" s="39"/>
      <c r="S96" s="39"/>
      <c r="T96" s="39"/>
      <c r="U96" s="39"/>
      <c r="V96" s="39"/>
      <c r="W96" s="39"/>
      <c r="X96" s="39"/>
      <c r="Y96" s="39"/>
      <c r="Z96" s="39"/>
    </row>
    <row r="97" spans="1:26" ht="25.5" customHeight="1" x14ac:dyDescent="0.4">
      <c r="A97" s="41"/>
      <c r="B97" s="47"/>
      <c r="C97" s="48"/>
      <c r="D97" s="48"/>
      <c r="E97" s="39"/>
      <c r="F97" s="39"/>
      <c r="G97" s="39"/>
      <c r="H97" s="39"/>
      <c r="I97" s="39"/>
      <c r="J97" s="39"/>
      <c r="K97" s="39"/>
      <c r="L97" s="39"/>
      <c r="M97" s="39"/>
      <c r="N97" s="39"/>
      <c r="O97" s="39"/>
      <c r="P97" s="39"/>
      <c r="Q97" s="39"/>
      <c r="R97" s="39"/>
      <c r="S97" s="39"/>
      <c r="T97" s="39"/>
      <c r="U97" s="39"/>
      <c r="V97" s="39"/>
      <c r="W97" s="39"/>
      <c r="X97" s="39"/>
      <c r="Y97" s="39"/>
      <c r="Z97" s="39"/>
    </row>
    <row r="98" spans="1:26" ht="25.5" customHeight="1" x14ac:dyDescent="0.4">
      <c r="A98" s="41"/>
      <c r="B98" s="47"/>
      <c r="C98" s="48"/>
      <c r="D98" s="48"/>
      <c r="E98" s="39"/>
      <c r="F98" s="39"/>
      <c r="G98" s="39"/>
      <c r="H98" s="39"/>
      <c r="I98" s="39"/>
      <c r="J98" s="39"/>
      <c r="K98" s="39"/>
      <c r="L98" s="39"/>
      <c r="M98" s="39"/>
      <c r="N98" s="39"/>
      <c r="O98" s="39"/>
      <c r="P98" s="39"/>
      <c r="Q98" s="39"/>
      <c r="R98" s="39"/>
      <c r="S98" s="39"/>
      <c r="T98" s="39"/>
      <c r="U98" s="39"/>
      <c r="V98" s="39"/>
      <c r="W98" s="39"/>
      <c r="X98" s="39"/>
      <c r="Y98" s="39"/>
      <c r="Z98" s="39"/>
    </row>
    <row r="99" spans="1:26" ht="25.5" customHeight="1" x14ac:dyDescent="0.4">
      <c r="A99" s="41"/>
      <c r="B99" s="47"/>
      <c r="C99" s="48"/>
      <c r="D99" s="48"/>
      <c r="E99" s="39"/>
      <c r="F99" s="39"/>
      <c r="G99" s="39"/>
      <c r="H99" s="39"/>
      <c r="I99" s="39"/>
      <c r="J99" s="39"/>
      <c r="K99" s="39"/>
      <c r="L99" s="39"/>
      <c r="M99" s="39"/>
      <c r="N99" s="39"/>
      <c r="O99" s="39"/>
      <c r="P99" s="39"/>
      <c r="Q99" s="39"/>
      <c r="R99" s="39"/>
      <c r="S99" s="39"/>
      <c r="T99" s="39"/>
      <c r="U99" s="39"/>
      <c r="V99" s="39"/>
      <c r="W99" s="39"/>
      <c r="X99" s="39"/>
      <c r="Y99" s="39"/>
      <c r="Z99" s="39"/>
    </row>
    <row r="100" spans="1:26" ht="25.5" customHeight="1" x14ac:dyDescent="0.4">
      <c r="A100" s="41"/>
      <c r="B100" s="47"/>
      <c r="C100" s="48"/>
      <c r="D100" s="48"/>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25.5" customHeight="1" x14ac:dyDescent="0.4">
      <c r="A101" s="41"/>
      <c r="B101" s="47"/>
      <c r="C101" s="48"/>
      <c r="D101" s="48"/>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25.5" customHeight="1" x14ac:dyDescent="0.4">
      <c r="A102" s="41"/>
      <c r="B102" s="47"/>
      <c r="C102" s="48"/>
      <c r="D102" s="48"/>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25.5" customHeight="1" x14ac:dyDescent="0.4">
      <c r="A103" s="41"/>
      <c r="B103" s="47"/>
      <c r="C103" s="48"/>
      <c r="D103" s="48"/>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25.5" customHeight="1" x14ac:dyDescent="0.4">
      <c r="A104" s="41"/>
      <c r="B104" s="47"/>
      <c r="C104" s="48"/>
      <c r="D104" s="48"/>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25.5" customHeight="1" x14ac:dyDescent="0.4">
      <c r="A105" s="41"/>
      <c r="B105" s="47"/>
      <c r="C105" s="48"/>
      <c r="D105" s="48"/>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25.5" customHeight="1" x14ac:dyDescent="0.4">
      <c r="A106" s="41"/>
      <c r="B106" s="47"/>
      <c r="C106" s="48"/>
      <c r="D106" s="48"/>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25.5" customHeight="1" x14ac:dyDescent="0.4">
      <c r="A107" s="41"/>
      <c r="B107" s="47"/>
      <c r="C107" s="48"/>
      <c r="D107" s="48"/>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25.5" customHeight="1" x14ac:dyDescent="0.4">
      <c r="A108" s="41"/>
      <c r="B108" s="47"/>
      <c r="C108" s="48"/>
      <c r="D108" s="48"/>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25.5" customHeight="1" x14ac:dyDescent="0.4">
      <c r="A109" s="41"/>
      <c r="B109" s="47"/>
      <c r="C109" s="48"/>
      <c r="D109" s="48"/>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25.5" customHeight="1" x14ac:dyDescent="0.4">
      <c r="A110" s="41"/>
      <c r="B110" s="47"/>
      <c r="C110" s="48"/>
      <c r="D110" s="48"/>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25.5" customHeight="1" x14ac:dyDescent="0.4">
      <c r="A111" s="41"/>
      <c r="B111" s="47"/>
      <c r="C111" s="48"/>
      <c r="D111" s="48"/>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25.5" customHeight="1" x14ac:dyDescent="0.4">
      <c r="A112" s="41"/>
      <c r="B112" s="47"/>
      <c r="C112" s="48"/>
      <c r="D112" s="48"/>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25.5" customHeight="1" x14ac:dyDescent="0.4">
      <c r="A113" s="41"/>
      <c r="B113" s="47"/>
      <c r="C113" s="48"/>
      <c r="D113" s="48"/>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25.5" customHeight="1" x14ac:dyDescent="0.4">
      <c r="A114" s="41"/>
      <c r="B114" s="47"/>
      <c r="C114" s="48"/>
      <c r="D114" s="48"/>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25.5" customHeight="1" x14ac:dyDescent="0.4">
      <c r="A115" s="41"/>
      <c r="B115" s="47"/>
      <c r="C115" s="48"/>
      <c r="D115" s="48"/>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25.5" customHeight="1" x14ac:dyDescent="0.4">
      <c r="A116" s="41"/>
      <c r="B116" s="47"/>
      <c r="C116" s="48"/>
      <c r="D116" s="48"/>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25.5" customHeight="1" x14ac:dyDescent="0.4">
      <c r="A117" s="41"/>
      <c r="B117" s="47"/>
      <c r="C117" s="48"/>
      <c r="D117" s="48"/>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25.5" customHeight="1" x14ac:dyDescent="0.4">
      <c r="A118" s="41"/>
      <c r="B118" s="47"/>
      <c r="C118" s="48"/>
      <c r="D118" s="48"/>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25.5" customHeight="1" x14ac:dyDescent="0.4">
      <c r="A119" s="41"/>
      <c r="B119" s="47"/>
      <c r="C119" s="48"/>
      <c r="D119" s="48"/>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25.5" customHeight="1" x14ac:dyDescent="0.4">
      <c r="A120" s="41"/>
      <c r="B120" s="47"/>
      <c r="C120" s="48"/>
      <c r="D120" s="48"/>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25.5" customHeight="1" x14ac:dyDescent="0.4">
      <c r="A121" s="41"/>
      <c r="B121" s="47"/>
      <c r="C121" s="48"/>
      <c r="D121" s="48"/>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25.5" customHeight="1" x14ac:dyDescent="0.4">
      <c r="A122" s="41"/>
      <c r="B122" s="47"/>
      <c r="C122" s="48"/>
      <c r="D122" s="48"/>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25.5" customHeight="1" x14ac:dyDescent="0.4">
      <c r="A123" s="41"/>
      <c r="B123" s="47"/>
      <c r="C123" s="48"/>
      <c r="D123" s="48"/>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25.5" customHeight="1" x14ac:dyDescent="0.4">
      <c r="A124" s="41"/>
      <c r="B124" s="47"/>
      <c r="C124" s="48"/>
      <c r="D124" s="48"/>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25.5" customHeight="1" x14ac:dyDescent="0.4">
      <c r="A125" s="41"/>
      <c r="B125" s="47"/>
      <c r="C125" s="48"/>
      <c r="D125" s="48"/>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25.5" customHeight="1" x14ac:dyDescent="0.4">
      <c r="A126" s="41"/>
      <c r="B126" s="47"/>
      <c r="C126" s="48"/>
      <c r="D126" s="48"/>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25.5" customHeight="1" x14ac:dyDescent="0.4">
      <c r="A127" s="41"/>
      <c r="B127" s="47"/>
      <c r="C127" s="48"/>
      <c r="D127" s="48"/>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25.5" customHeight="1" x14ac:dyDescent="0.4">
      <c r="A128" s="41"/>
      <c r="B128" s="47"/>
      <c r="C128" s="48"/>
      <c r="D128" s="48"/>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25.5" customHeight="1" x14ac:dyDescent="0.4">
      <c r="A129" s="41"/>
      <c r="B129" s="47"/>
      <c r="C129" s="48"/>
      <c r="D129" s="48"/>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25.5" customHeight="1" x14ac:dyDescent="0.4">
      <c r="A130" s="41"/>
      <c r="B130" s="47"/>
      <c r="C130" s="48"/>
      <c r="D130" s="48"/>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25.5" customHeight="1" x14ac:dyDescent="0.4">
      <c r="A131" s="41"/>
      <c r="B131" s="47"/>
      <c r="C131" s="48"/>
      <c r="D131" s="48"/>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25.5" customHeight="1" x14ac:dyDescent="0.4">
      <c r="A132" s="41"/>
      <c r="B132" s="47"/>
      <c r="C132" s="48"/>
      <c r="D132" s="48"/>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25.5" customHeight="1" x14ac:dyDescent="0.4">
      <c r="A133" s="41"/>
      <c r="B133" s="47"/>
      <c r="C133" s="48"/>
      <c r="D133" s="48"/>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25.5" customHeight="1" x14ac:dyDescent="0.4">
      <c r="A134" s="41"/>
      <c r="B134" s="47"/>
      <c r="C134" s="48"/>
      <c r="D134" s="48"/>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25.5" customHeight="1" x14ac:dyDescent="0.4">
      <c r="A135" s="41"/>
      <c r="B135" s="47"/>
      <c r="C135" s="48"/>
      <c r="D135" s="48"/>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25.5" customHeight="1" x14ac:dyDescent="0.4">
      <c r="A136" s="41"/>
      <c r="B136" s="47"/>
      <c r="C136" s="48"/>
      <c r="D136" s="48"/>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25.5" customHeight="1" x14ac:dyDescent="0.4">
      <c r="A137" s="41"/>
      <c r="B137" s="47"/>
      <c r="C137" s="48"/>
      <c r="D137" s="48"/>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25.5" customHeight="1" x14ac:dyDescent="0.4">
      <c r="A138" s="41"/>
      <c r="B138" s="47"/>
      <c r="C138" s="48"/>
      <c r="D138" s="48"/>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25.5" customHeight="1" x14ac:dyDescent="0.4">
      <c r="A139" s="41"/>
      <c r="B139" s="47"/>
      <c r="C139" s="48"/>
      <c r="D139" s="48"/>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25.5" customHeight="1" x14ac:dyDescent="0.4">
      <c r="A140" s="41"/>
      <c r="B140" s="47"/>
      <c r="C140" s="48"/>
      <c r="D140" s="48"/>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25.5" customHeight="1" x14ac:dyDescent="0.4">
      <c r="A141" s="41"/>
      <c r="B141" s="47"/>
      <c r="C141" s="48"/>
      <c r="D141" s="48"/>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25.5" customHeight="1" x14ac:dyDescent="0.4">
      <c r="A142" s="41"/>
      <c r="B142" s="47"/>
      <c r="C142" s="48"/>
      <c r="D142" s="48"/>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25.5" customHeight="1" x14ac:dyDescent="0.4">
      <c r="A143" s="41"/>
      <c r="B143" s="47"/>
      <c r="C143" s="48"/>
      <c r="D143" s="48"/>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25.5" customHeight="1" x14ac:dyDescent="0.4">
      <c r="A144" s="41"/>
      <c r="B144" s="47"/>
      <c r="C144" s="48"/>
      <c r="D144" s="48"/>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25.5" customHeight="1" x14ac:dyDescent="0.4">
      <c r="A145" s="41"/>
      <c r="B145" s="47"/>
      <c r="C145" s="48"/>
      <c r="D145" s="48"/>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25.5" customHeight="1" x14ac:dyDescent="0.4">
      <c r="A146" s="41"/>
      <c r="B146" s="47"/>
      <c r="C146" s="48"/>
      <c r="D146" s="48"/>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25.5" customHeight="1" x14ac:dyDescent="0.4">
      <c r="A147" s="41"/>
      <c r="B147" s="47"/>
      <c r="C147" s="48"/>
      <c r="D147" s="48"/>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25.5" customHeight="1" x14ac:dyDescent="0.4">
      <c r="A148" s="41"/>
      <c r="B148" s="47"/>
      <c r="C148" s="48"/>
      <c r="D148" s="48"/>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25.5" customHeight="1" x14ac:dyDescent="0.4">
      <c r="A149" s="41"/>
      <c r="B149" s="47"/>
      <c r="C149" s="48"/>
      <c r="D149" s="48"/>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25.5" customHeight="1" x14ac:dyDescent="0.4">
      <c r="A150" s="41"/>
      <c r="B150" s="47"/>
      <c r="C150" s="48"/>
      <c r="D150" s="48"/>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25.5" customHeight="1" x14ac:dyDescent="0.4">
      <c r="A151" s="41"/>
      <c r="B151" s="47"/>
      <c r="C151" s="48"/>
      <c r="D151" s="48"/>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25.5" customHeight="1" x14ac:dyDescent="0.4">
      <c r="A152" s="41"/>
      <c r="B152" s="47"/>
      <c r="C152" s="48"/>
      <c r="D152" s="48"/>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25.5" customHeight="1" x14ac:dyDescent="0.4">
      <c r="A153" s="41"/>
      <c r="B153" s="47"/>
      <c r="C153" s="48"/>
      <c r="D153" s="48"/>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25.5" customHeight="1" x14ac:dyDescent="0.4">
      <c r="A154" s="41"/>
      <c r="B154" s="47"/>
      <c r="C154" s="48"/>
      <c r="D154" s="48"/>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25.5" customHeight="1" x14ac:dyDescent="0.4">
      <c r="A155" s="41"/>
      <c r="B155" s="47"/>
      <c r="C155" s="48"/>
      <c r="D155" s="48"/>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25.5" customHeight="1" x14ac:dyDescent="0.4">
      <c r="A156" s="41"/>
      <c r="B156" s="47"/>
      <c r="C156" s="48"/>
      <c r="D156" s="48"/>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25.5" customHeight="1" x14ac:dyDescent="0.4">
      <c r="A157" s="41"/>
      <c r="B157" s="47"/>
      <c r="C157" s="48"/>
      <c r="D157" s="48"/>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25.5" customHeight="1" x14ac:dyDescent="0.4">
      <c r="A158" s="41"/>
      <c r="B158" s="47"/>
      <c r="C158" s="48"/>
      <c r="D158" s="48"/>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25.5" customHeight="1" x14ac:dyDescent="0.4">
      <c r="A159" s="41"/>
      <c r="B159" s="47"/>
      <c r="C159" s="48"/>
      <c r="D159" s="48"/>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25.5" customHeight="1" x14ac:dyDescent="0.4">
      <c r="A160" s="41"/>
      <c r="B160" s="47"/>
      <c r="C160" s="48"/>
      <c r="D160" s="48"/>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25.5" customHeight="1" x14ac:dyDescent="0.4">
      <c r="A161" s="41"/>
      <c r="B161" s="47"/>
      <c r="C161" s="48"/>
      <c r="D161" s="48"/>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25.5" customHeight="1" x14ac:dyDescent="0.4">
      <c r="A162" s="41"/>
      <c r="B162" s="47"/>
      <c r="C162" s="48"/>
      <c r="D162" s="48"/>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25.5" customHeight="1" x14ac:dyDescent="0.4">
      <c r="A163" s="41"/>
      <c r="B163" s="47"/>
      <c r="C163" s="48"/>
      <c r="D163" s="48"/>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25.5" customHeight="1" x14ac:dyDescent="0.4">
      <c r="A164" s="41"/>
      <c r="B164" s="47"/>
      <c r="C164" s="48"/>
      <c r="D164" s="48"/>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25.5" customHeight="1" x14ac:dyDescent="0.4">
      <c r="A165" s="41"/>
      <c r="B165" s="47"/>
      <c r="C165" s="48"/>
      <c r="D165" s="48"/>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25.5" customHeight="1" x14ac:dyDescent="0.4">
      <c r="A166" s="41"/>
      <c r="B166" s="47"/>
      <c r="C166" s="48"/>
      <c r="D166" s="48"/>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25.5" customHeight="1" x14ac:dyDescent="0.4">
      <c r="A167" s="41"/>
      <c r="B167" s="47"/>
      <c r="C167" s="48"/>
      <c r="D167" s="48"/>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25.5" customHeight="1" x14ac:dyDescent="0.4">
      <c r="A168" s="41"/>
      <c r="B168" s="47"/>
      <c r="C168" s="48"/>
      <c r="D168" s="48"/>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25.5" customHeight="1" x14ac:dyDescent="0.4">
      <c r="A169" s="41"/>
      <c r="B169" s="47"/>
      <c r="C169" s="48"/>
      <c r="D169" s="48"/>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25.5" customHeight="1" x14ac:dyDescent="0.4">
      <c r="A170" s="41"/>
      <c r="B170" s="47"/>
      <c r="C170" s="48"/>
      <c r="D170" s="48"/>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25.5" customHeight="1" x14ac:dyDescent="0.4">
      <c r="A171" s="41"/>
      <c r="B171" s="47"/>
      <c r="C171" s="48"/>
      <c r="D171" s="48"/>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25.5" customHeight="1" x14ac:dyDescent="0.4">
      <c r="A172" s="41"/>
      <c r="B172" s="47"/>
      <c r="C172" s="48"/>
      <c r="D172" s="48"/>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25.5" customHeight="1" x14ac:dyDescent="0.4">
      <c r="A173" s="41"/>
      <c r="B173" s="47"/>
      <c r="C173" s="48"/>
      <c r="D173" s="48"/>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25.5" customHeight="1" x14ac:dyDescent="0.4">
      <c r="A174" s="41"/>
      <c r="B174" s="47"/>
      <c r="C174" s="48"/>
      <c r="D174" s="48"/>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25.5" customHeight="1" x14ac:dyDescent="0.4">
      <c r="A175" s="41"/>
      <c r="B175" s="47"/>
      <c r="C175" s="48"/>
      <c r="D175" s="48"/>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25.5" customHeight="1" x14ac:dyDescent="0.4">
      <c r="A176" s="41"/>
      <c r="B176" s="47"/>
      <c r="C176" s="48"/>
      <c r="D176" s="48"/>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25.5" customHeight="1" x14ac:dyDescent="0.4">
      <c r="A177" s="41"/>
      <c r="B177" s="47"/>
      <c r="C177" s="48"/>
      <c r="D177" s="48"/>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25.5" customHeight="1" x14ac:dyDescent="0.4">
      <c r="A178" s="41"/>
      <c r="B178" s="47"/>
      <c r="C178" s="48"/>
      <c r="D178" s="48"/>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25.5" customHeight="1" x14ac:dyDescent="0.4">
      <c r="A179" s="41"/>
      <c r="B179" s="47"/>
      <c r="C179" s="48"/>
      <c r="D179" s="48"/>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25.5" customHeight="1" x14ac:dyDescent="0.4">
      <c r="A180" s="41"/>
      <c r="B180" s="47"/>
      <c r="C180" s="48"/>
      <c r="D180" s="48"/>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25.5" customHeight="1" x14ac:dyDescent="0.4">
      <c r="A181" s="41"/>
      <c r="B181" s="47"/>
      <c r="C181" s="48"/>
      <c r="D181" s="48"/>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25.5" customHeight="1" x14ac:dyDescent="0.4">
      <c r="A182" s="41"/>
      <c r="B182" s="47"/>
      <c r="C182" s="48"/>
      <c r="D182" s="48"/>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25.5" customHeight="1" x14ac:dyDescent="0.4">
      <c r="A183" s="41"/>
      <c r="B183" s="47"/>
      <c r="C183" s="48"/>
      <c r="D183" s="48"/>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25.5" customHeight="1" x14ac:dyDescent="0.4">
      <c r="A184" s="41"/>
      <c r="B184" s="47"/>
      <c r="C184" s="48"/>
      <c r="D184" s="48"/>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25.5" customHeight="1" x14ac:dyDescent="0.4">
      <c r="A185" s="41"/>
      <c r="B185" s="47"/>
      <c r="C185" s="48"/>
      <c r="D185" s="48"/>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25.5" customHeight="1" x14ac:dyDescent="0.4">
      <c r="A186" s="41"/>
      <c r="B186" s="47"/>
      <c r="C186" s="48"/>
      <c r="D186" s="48"/>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25.5" customHeight="1" x14ac:dyDescent="0.4">
      <c r="A187" s="41"/>
      <c r="B187" s="47"/>
      <c r="C187" s="48"/>
      <c r="D187" s="48"/>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25.5" customHeight="1" x14ac:dyDescent="0.4">
      <c r="A188" s="41"/>
      <c r="B188" s="47"/>
      <c r="C188" s="48"/>
      <c r="D188" s="48"/>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25.5" customHeight="1" x14ac:dyDescent="0.4">
      <c r="A189" s="41"/>
      <c r="B189" s="47"/>
      <c r="C189" s="48"/>
      <c r="D189" s="48"/>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25.5" customHeight="1" x14ac:dyDescent="0.4">
      <c r="A190" s="41"/>
      <c r="B190" s="47"/>
      <c r="C190" s="48"/>
      <c r="D190" s="48"/>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25.5" customHeight="1" x14ac:dyDescent="0.4">
      <c r="A191" s="41"/>
      <c r="B191" s="47"/>
      <c r="C191" s="48"/>
      <c r="D191" s="48"/>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25.5" customHeight="1" x14ac:dyDescent="0.4">
      <c r="A192" s="41"/>
      <c r="B192" s="47"/>
      <c r="C192" s="48"/>
      <c r="D192" s="48"/>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25.5" customHeight="1" x14ac:dyDescent="0.4">
      <c r="A193" s="41"/>
      <c r="B193" s="47"/>
      <c r="C193" s="48"/>
      <c r="D193" s="48"/>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25.5" customHeight="1" x14ac:dyDescent="0.4">
      <c r="A194" s="41"/>
      <c r="B194" s="47"/>
      <c r="C194" s="48"/>
      <c r="D194" s="48"/>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25.5" customHeight="1" x14ac:dyDescent="0.4">
      <c r="A195" s="41"/>
      <c r="B195" s="47"/>
      <c r="C195" s="48"/>
      <c r="D195" s="48"/>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25.5" customHeight="1" x14ac:dyDescent="0.4">
      <c r="A196" s="41"/>
      <c r="B196" s="47"/>
      <c r="C196" s="48"/>
      <c r="D196" s="48"/>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25.5" customHeight="1" x14ac:dyDescent="0.4">
      <c r="A197" s="41"/>
      <c r="B197" s="47"/>
      <c r="C197" s="48"/>
      <c r="D197" s="48"/>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25.5" customHeight="1" x14ac:dyDescent="0.4">
      <c r="A198" s="41"/>
      <c r="B198" s="47"/>
      <c r="C198" s="48"/>
      <c r="D198" s="48"/>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25.5" customHeight="1" x14ac:dyDescent="0.4">
      <c r="A199" s="41"/>
      <c r="B199" s="47"/>
      <c r="C199" s="48"/>
      <c r="D199" s="48"/>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25.5" customHeight="1" x14ac:dyDescent="0.4">
      <c r="A200" s="41"/>
      <c r="B200" s="47"/>
      <c r="C200" s="48"/>
      <c r="D200" s="48"/>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25.5" customHeight="1" x14ac:dyDescent="0.4">
      <c r="A201" s="41"/>
      <c r="B201" s="47"/>
      <c r="C201" s="48"/>
      <c r="D201" s="48"/>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25.5" customHeight="1" x14ac:dyDescent="0.4">
      <c r="A202" s="41"/>
      <c r="B202" s="47"/>
      <c r="C202" s="48"/>
      <c r="D202" s="48"/>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25.5" customHeight="1" x14ac:dyDescent="0.4">
      <c r="A203" s="41"/>
      <c r="B203" s="47"/>
      <c r="C203" s="48"/>
      <c r="D203" s="48"/>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25.5" customHeight="1" x14ac:dyDescent="0.4">
      <c r="A204" s="41"/>
      <c r="B204" s="47"/>
      <c r="C204" s="48"/>
      <c r="D204" s="48"/>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25.5" customHeight="1" x14ac:dyDescent="0.4">
      <c r="A205" s="41"/>
      <c r="B205" s="47"/>
      <c r="C205" s="48"/>
      <c r="D205" s="48"/>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25.5" customHeight="1" x14ac:dyDescent="0.4">
      <c r="A206" s="41"/>
      <c r="B206" s="47"/>
      <c r="C206" s="48"/>
      <c r="D206" s="48"/>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25.5" customHeight="1" x14ac:dyDescent="0.4">
      <c r="A207" s="41"/>
      <c r="B207" s="47"/>
      <c r="C207" s="48"/>
      <c r="D207" s="48"/>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25.5" customHeight="1" x14ac:dyDescent="0.4">
      <c r="A208" s="38"/>
      <c r="B208" s="47"/>
      <c r="C208" s="47"/>
      <c r="D208" s="47"/>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25.5" customHeight="1" x14ac:dyDescent="0.4">
      <c r="A209" s="38"/>
      <c r="B209" s="49" t="s">
        <v>406</v>
      </c>
      <c r="C209" s="49" t="s">
        <v>407</v>
      </c>
      <c r="D209" s="39" t="s">
        <v>406</v>
      </c>
      <c r="E209" s="39" t="s">
        <v>407</v>
      </c>
      <c r="F209" s="39"/>
      <c r="G209" s="39"/>
      <c r="H209" s="39"/>
      <c r="I209" s="39"/>
      <c r="J209" s="39"/>
      <c r="K209" s="39"/>
      <c r="L209" s="39"/>
      <c r="M209" s="39"/>
      <c r="N209" s="39"/>
      <c r="O209" s="39"/>
      <c r="P209" s="39"/>
      <c r="Q209" s="39"/>
      <c r="R209" s="39"/>
      <c r="S209" s="39"/>
      <c r="T209" s="39"/>
      <c r="U209" s="39"/>
      <c r="V209" s="39"/>
      <c r="W209" s="39"/>
      <c r="X209" s="39"/>
      <c r="Y209" s="39"/>
      <c r="Z209" s="39"/>
    </row>
    <row r="210" spans="1:26" ht="25.5" customHeight="1" x14ac:dyDescent="0.4">
      <c r="A210" s="38"/>
      <c r="B210" s="50" t="s">
        <v>408</v>
      </c>
      <c r="C210" s="50" t="s">
        <v>409</v>
      </c>
      <c r="D210" s="39" t="s">
        <v>408</v>
      </c>
      <c r="E210" s="39"/>
      <c r="F210" s="39" t="str">
        <f t="shared" ref="F210:F221" si="0">IF(NOT(ISBLANK(D210)),D210,IF(NOT(ISBLANK(E210)),"     "&amp;E210,FALSE))</f>
        <v>Afectación Económica o presupuestal</v>
      </c>
      <c r="G210" s="39" t="s">
        <v>408</v>
      </c>
      <c r="H210" s="39" t="str">
        <f ca="1">IF(NOT(ISERROR(MATCH(G210,ANCHORARRAY(B221),0))),F223&amp;"Por favor no seleccionar los criterios de impacto",G210)</f>
        <v>Afectación Económica o presupuestal</v>
      </c>
      <c r="I210" s="39"/>
      <c r="J210" s="39"/>
      <c r="K210" s="39"/>
      <c r="L210" s="39"/>
      <c r="M210" s="39"/>
      <c r="N210" s="39"/>
      <c r="O210" s="39"/>
      <c r="P210" s="39"/>
      <c r="Q210" s="39"/>
      <c r="R210" s="39"/>
      <c r="S210" s="39"/>
      <c r="T210" s="39"/>
      <c r="U210" s="39"/>
      <c r="V210" s="39"/>
      <c r="W210" s="39"/>
      <c r="X210" s="39"/>
      <c r="Y210" s="39"/>
      <c r="Z210" s="39"/>
    </row>
    <row r="211" spans="1:26" ht="25.5" customHeight="1" x14ac:dyDescent="0.4">
      <c r="A211" s="38"/>
      <c r="B211" s="50" t="s">
        <v>408</v>
      </c>
      <c r="C211" s="50" t="s">
        <v>383</v>
      </c>
      <c r="D211" s="39"/>
      <c r="E211" s="39" t="s">
        <v>409</v>
      </c>
      <c r="F211" s="39" t="str">
        <f t="shared" si="0"/>
        <v xml:space="preserve">     Afectación menor a 10 SMLMV .</v>
      </c>
      <c r="G211" s="39"/>
      <c r="H211" s="39"/>
      <c r="I211" s="39"/>
      <c r="J211" s="39"/>
      <c r="K211" s="39"/>
      <c r="L211" s="39"/>
      <c r="M211" s="39"/>
      <c r="N211" s="39"/>
      <c r="O211" s="39"/>
      <c r="P211" s="39"/>
      <c r="Q211" s="39"/>
      <c r="R211" s="39"/>
      <c r="S211" s="39"/>
      <c r="T211" s="39"/>
      <c r="U211" s="39"/>
      <c r="V211" s="39"/>
      <c r="W211" s="39"/>
      <c r="X211" s="39"/>
      <c r="Y211" s="39"/>
      <c r="Z211" s="39"/>
    </row>
    <row r="212" spans="1:26" ht="25.5" customHeight="1" x14ac:dyDescent="0.4">
      <c r="A212" s="38"/>
      <c r="B212" s="50" t="s">
        <v>408</v>
      </c>
      <c r="C212" s="50" t="s">
        <v>385</v>
      </c>
      <c r="D212" s="39"/>
      <c r="E212" s="39" t="s">
        <v>383</v>
      </c>
      <c r="F212" s="39" t="str">
        <f t="shared" si="0"/>
        <v xml:space="preserve">     Entre 10 y 50 SMLMV </v>
      </c>
      <c r="G212" s="39"/>
      <c r="H212" s="39"/>
      <c r="I212" s="39"/>
      <c r="J212" s="39"/>
      <c r="K212" s="39"/>
      <c r="L212" s="39"/>
      <c r="M212" s="39"/>
      <c r="N212" s="39"/>
      <c r="O212" s="39"/>
      <c r="P212" s="39"/>
      <c r="Q212" s="39"/>
      <c r="R212" s="39"/>
      <c r="S212" s="39"/>
      <c r="T212" s="39"/>
      <c r="U212" s="39"/>
      <c r="V212" s="39"/>
      <c r="W212" s="39"/>
      <c r="X212" s="39"/>
      <c r="Y212" s="39"/>
      <c r="Z212" s="39"/>
    </row>
    <row r="213" spans="1:26" ht="25.5" customHeight="1" x14ac:dyDescent="0.4">
      <c r="A213" s="38"/>
      <c r="B213" s="50" t="s">
        <v>408</v>
      </c>
      <c r="C213" s="50" t="s">
        <v>388</v>
      </c>
      <c r="D213" s="39"/>
      <c r="E213" s="39" t="s">
        <v>385</v>
      </c>
      <c r="F213" s="39" t="str">
        <f t="shared" si="0"/>
        <v xml:space="preserve">     Entre 50 y 100 SMLMV </v>
      </c>
      <c r="G213" s="39"/>
      <c r="H213" s="39"/>
      <c r="I213" s="39"/>
      <c r="J213" s="39"/>
      <c r="K213" s="39"/>
      <c r="L213" s="39"/>
      <c r="M213" s="39"/>
      <c r="N213" s="39"/>
      <c r="O213" s="39"/>
      <c r="P213" s="39"/>
      <c r="Q213" s="39"/>
      <c r="R213" s="39"/>
      <c r="S213" s="39"/>
      <c r="T213" s="39"/>
      <c r="U213" s="39"/>
      <c r="V213" s="39"/>
      <c r="W213" s="39"/>
      <c r="X213" s="39"/>
      <c r="Y213" s="39"/>
      <c r="Z213" s="39"/>
    </row>
    <row r="214" spans="1:26" ht="25.5" customHeight="1" x14ac:dyDescent="0.4">
      <c r="A214" s="38"/>
      <c r="B214" s="50" t="s">
        <v>408</v>
      </c>
      <c r="C214" s="50" t="s">
        <v>391</v>
      </c>
      <c r="D214" s="39"/>
      <c r="E214" s="39" t="s">
        <v>388</v>
      </c>
      <c r="F214" s="39" t="str">
        <f t="shared" si="0"/>
        <v xml:space="preserve">     Entre 100 y 500 SMLMV </v>
      </c>
      <c r="G214" s="39"/>
      <c r="H214" s="39"/>
      <c r="I214" s="39"/>
      <c r="J214" s="39"/>
      <c r="K214" s="39"/>
      <c r="L214" s="39"/>
      <c r="M214" s="39"/>
      <c r="N214" s="39"/>
      <c r="O214" s="39"/>
      <c r="P214" s="39"/>
      <c r="Q214" s="39"/>
      <c r="R214" s="39"/>
      <c r="S214" s="39"/>
      <c r="T214" s="39"/>
      <c r="U214" s="39"/>
      <c r="V214" s="39"/>
      <c r="W214" s="39"/>
      <c r="X214" s="39"/>
      <c r="Y214" s="39"/>
      <c r="Z214" s="39"/>
    </row>
    <row r="215" spans="1:26" ht="25.5" customHeight="1" x14ac:dyDescent="0.4">
      <c r="A215" s="38"/>
      <c r="B215" s="50" t="s">
        <v>378</v>
      </c>
      <c r="C215" s="50" t="s">
        <v>162</v>
      </c>
      <c r="D215" s="39"/>
      <c r="E215" s="39" t="s">
        <v>391</v>
      </c>
      <c r="F215" s="39" t="str">
        <f t="shared" si="0"/>
        <v xml:space="preserve">     Mayor a 500 SMLMV </v>
      </c>
      <c r="G215" s="39"/>
      <c r="H215" s="39"/>
      <c r="I215" s="39"/>
      <c r="J215" s="39"/>
      <c r="K215" s="39"/>
      <c r="L215" s="39"/>
      <c r="M215" s="39"/>
      <c r="N215" s="39"/>
      <c r="O215" s="39"/>
      <c r="P215" s="39"/>
      <c r="Q215" s="39"/>
      <c r="R215" s="39"/>
      <c r="S215" s="39"/>
      <c r="T215" s="39"/>
      <c r="U215" s="39"/>
      <c r="V215" s="39"/>
      <c r="W215" s="39"/>
      <c r="X215" s="39"/>
      <c r="Y215" s="39"/>
      <c r="Z215" s="39"/>
    </row>
    <row r="216" spans="1:26" ht="25.5" customHeight="1" x14ac:dyDescent="0.4">
      <c r="A216" s="38"/>
      <c r="B216" s="50" t="s">
        <v>378</v>
      </c>
      <c r="C216" s="50" t="s">
        <v>124</v>
      </c>
      <c r="D216" s="39" t="s">
        <v>378</v>
      </c>
      <c r="E216" s="39"/>
      <c r="F216" s="39" t="str">
        <f t="shared" si="0"/>
        <v>Pérdida Reputacional</v>
      </c>
      <c r="G216" s="39"/>
      <c r="H216" s="39"/>
      <c r="I216" s="39"/>
      <c r="J216" s="39"/>
      <c r="K216" s="39"/>
      <c r="L216" s="39"/>
      <c r="M216" s="39"/>
      <c r="N216" s="39"/>
      <c r="O216" s="39"/>
      <c r="P216" s="39"/>
      <c r="Q216" s="39"/>
      <c r="R216" s="39"/>
      <c r="S216" s="39"/>
      <c r="T216" s="39"/>
      <c r="U216" s="39"/>
      <c r="V216" s="39"/>
      <c r="W216" s="39"/>
      <c r="X216" s="39"/>
      <c r="Y216" s="39"/>
      <c r="Z216" s="39"/>
    </row>
    <row r="217" spans="1:26" ht="25.5" customHeight="1" x14ac:dyDescent="0.4">
      <c r="A217" s="38"/>
      <c r="B217" s="50" t="s">
        <v>378</v>
      </c>
      <c r="C217" s="50" t="s">
        <v>185</v>
      </c>
      <c r="D217" s="39"/>
      <c r="E217" s="39" t="s">
        <v>162</v>
      </c>
      <c r="F217" s="39" t="str">
        <f t="shared" si="0"/>
        <v xml:space="preserve">     El riesgo afecta la imagen de alguna área de la organización</v>
      </c>
      <c r="G217" s="39"/>
      <c r="H217" s="39"/>
      <c r="I217" s="39"/>
      <c r="J217" s="39"/>
      <c r="K217" s="39"/>
      <c r="L217" s="39"/>
      <c r="M217" s="39"/>
      <c r="N217" s="39"/>
      <c r="O217" s="39"/>
      <c r="P217" s="39"/>
      <c r="Q217" s="39"/>
      <c r="R217" s="39"/>
      <c r="S217" s="39"/>
      <c r="T217" s="39"/>
      <c r="U217" s="39"/>
      <c r="V217" s="39"/>
      <c r="W217" s="39"/>
      <c r="X217" s="39"/>
      <c r="Y217" s="39"/>
      <c r="Z217" s="39"/>
    </row>
    <row r="218" spans="1:26" ht="25.5" customHeight="1" x14ac:dyDescent="0.4">
      <c r="A218" s="38"/>
      <c r="B218" s="50" t="s">
        <v>378</v>
      </c>
      <c r="C218" s="50" t="s">
        <v>216</v>
      </c>
      <c r="D218" s="39"/>
      <c r="E218" s="39" t="s">
        <v>124</v>
      </c>
      <c r="F218" s="39" t="str">
        <f t="shared" si="0"/>
        <v xml:space="preserve">     El riesgo afecta la imagen de la entidad internamente, de conocimiento general, nivel interno, de junta dircetiva y accionistas y/o de provedores</v>
      </c>
      <c r="G218" s="39"/>
      <c r="H218" s="39"/>
      <c r="I218" s="39"/>
      <c r="J218" s="39"/>
      <c r="K218" s="39"/>
      <c r="L218" s="39"/>
      <c r="M218" s="39"/>
      <c r="N218" s="39"/>
      <c r="O218" s="39"/>
      <c r="P218" s="39"/>
      <c r="Q218" s="39"/>
      <c r="R218" s="39"/>
      <c r="S218" s="39"/>
      <c r="T218" s="39"/>
      <c r="U218" s="39"/>
      <c r="V218" s="39"/>
      <c r="W218" s="39"/>
      <c r="X218" s="39"/>
      <c r="Y218" s="39"/>
      <c r="Z218" s="39"/>
    </row>
    <row r="219" spans="1:26" ht="25.5" customHeight="1" x14ac:dyDescent="0.4">
      <c r="A219" s="38"/>
      <c r="B219" s="50" t="s">
        <v>378</v>
      </c>
      <c r="C219" s="50" t="s">
        <v>392</v>
      </c>
      <c r="D219" s="39"/>
      <c r="E219" s="39" t="s">
        <v>185</v>
      </c>
      <c r="F219" s="39" t="str">
        <f t="shared" si="0"/>
        <v xml:space="preserve">     El riesgo afecta la imagen de la entidad con algunos usuarios de relevancia frente al logro de los objetivos</v>
      </c>
      <c r="G219" s="39"/>
      <c r="H219" s="39"/>
      <c r="I219" s="39"/>
      <c r="J219" s="39"/>
      <c r="K219" s="39"/>
      <c r="L219" s="39"/>
      <c r="M219" s="39"/>
      <c r="N219" s="39"/>
      <c r="O219" s="39"/>
      <c r="P219" s="39"/>
      <c r="Q219" s="39"/>
      <c r="R219" s="39"/>
      <c r="S219" s="39"/>
      <c r="T219" s="39"/>
      <c r="U219" s="39"/>
      <c r="V219" s="39"/>
      <c r="W219" s="39"/>
      <c r="X219" s="39"/>
      <c r="Y219" s="39"/>
      <c r="Z219" s="39"/>
    </row>
    <row r="220" spans="1:26" ht="25.5" customHeight="1" x14ac:dyDescent="0.4">
      <c r="A220" s="38"/>
      <c r="B220" s="50"/>
      <c r="C220" s="50"/>
      <c r="D220" s="39"/>
      <c r="E220" s="39" t="s">
        <v>216</v>
      </c>
      <c r="F220" s="39" t="str">
        <f t="shared" si="0"/>
        <v xml:space="preserve">     El riesgo afecta la imagen de de la entidad con efecto publicitario sostenido a nivel de sector administrativo, nivel departamental o municipal</v>
      </c>
      <c r="G220" s="39"/>
      <c r="H220" s="39"/>
      <c r="I220" s="39"/>
      <c r="J220" s="39"/>
      <c r="K220" s="39"/>
      <c r="L220" s="39"/>
      <c r="M220" s="39"/>
      <c r="N220" s="39"/>
      <c r="O220" s="39"/>
      <c r="P220" s="39"/>
      <c r="Q220" s="39"/>
      <c r="R220" s="39"/>
      <c r="S220" s="39"/>
      <c r="T220" s="39"/>
      <c r="U220" s="39"/>
      <c r="V220" s="39"/>
      <c r="W220" s="39"/>
      <c r="X220" s="39"/>
      <c r="Y220" s="39"/>
      <c r="Z220" s="39"/>
    </row>
    <row r="221" spans="1:26" ht="25.5" customHeight="1" x14ac:dyDescent="0.4">
      <c r="A221" s="38"/>
      <c r="B221" s="50" t="str">
        <f ca="1">IFERROR(__xludf.DUMMYFUNCTION("ARRAY_CONSTRAIN(ARRAYFORMULA(UNIQUE('Tabla Impacto'!$B$209:$B$219)), 3, 1)"),"Criterios")</f>
        <v>Criterios</v>
      </c>
      <c r="C221" s="50"/>
      <c r="D221" s="39"/>
      <c r="E221" s="39" t="s">
        <v>392</v>
      </c>
      <c r="F221" s="39" t="str">
        <f t="shared" si="0"/>
        <v xml:space="preserve">     El riesgo afecta la imagen de la entidad a nivel nacional, con efecto publicitarios sostenible a nivel país</v>
      </c>
      <c r="G221" s="39"/>
      <c r="H221" s="39"/>
      <c r="I221" s="39"/>
      <c r="J221" s="39"/>
      <c r="K221" s="39"/>
      <c r="L221" s="39"/>
      <c r="M221" s="39"/>
      <c r="N221" s="39"/>
      <c r="O221" s="39"/>
      <c r="P221" s="39"/>
      <c r="Q221" s="39"/>
      <c r="R221" s="39"/>
      <c r="S221" s="39"/>
      <c r="T221" s="39"/>
      <c r="U221" s="39"/>
      <c r="V221" s="39"/>
      <c r="W221" s="39"/>
      <c r="X221" s="39"/>
      <c r="Y221" s="39"/>
      <c r="Z221" s="39"/>
    </row>
    <row r="222" spans="1:26" ht="25.5" customHeight="1" x14ac:dyDescent="0.4">
      <c r="A222" s="38"/>
      <c r="B222" s="50" t="str">
        <f ca="1">IFERROR(__xludf.DUMMYFUNCTION("""COMPUTED_VALUE"""),"Afectación Económica o presupuestal")</f>
        <v>Afectación Económica o presupuestal</v>
      </c>
      <c r="C222" s="50"/>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25.5" customHeight="1" x14ac:dyDescent="0.4">
      <c r="A223" s="39"/>
      <c r="B223" s="50" t="str">
        <f ca="1">IFERROR(__xludf.DUMMYFUNCTION("""COMPUTED_VALUE"""),"Pérdida Reputacional")</f>
        <v>Pérdida Reputacional</v>
      </c>
      <c r="C223" s="50"/>
      <c r="D223" s="39"/>
      <c r="E223" s="39"/>
      <c r="F223" s="51" t="s">
        <v>410</v>
      </c>
      <c r="G223" s="39"/>
      <c r="H223" s="39"/>
      <c r="I223" s="39"/>
      <c r="J223" s="39"/>
      <c r="K223" s="39"/>
      <c r="L223" s="39"/>
      <c r="M223" s="39"/>
      <c r="N223" s="39"/>
      <c r="O223" s="39"/>
      <c r="P223" s="39"/>
      <c r="Q223" s="39"/>
      <c r="R223" s="39"/>
      <c r="S223" s="39"/>
      <c r="T223" s="39"/>
      <c r="U223" s="39"/>
      <c r="V223" s="39"/>
      <c r="W223" s="39"/>
      <c r="X223" s="39"/>
      <c r="Y223" s="39"/>
      <c r="Z223" s="39"/>
    </row>
    <row r="224" spans="1:26" ht="25.5" customHeight="1" x14ac:dyDescent="0.4">
      <c r="A224" s="39"/>
      <c r="B224" s="39"/>
      <c r="C224" s="39"/>
      <c r="D224" s="39"/>
      <c r="E224" s="39"/>
      <c r="F224" s="51" t="s">
        <v>411</v>
      </c>
      <c r="G224" s="39"/>
      <c r="H224" s="39"/>
      <c r="I224" s="39"/>
      <c r="J224" s="39"/>
      <c r="K224" s="39"/>
      <c r="L224" s="39"/>
      <c r="M224" s="39"/>
      <c r="N224" s="39"/>
      <c r="O224" s="39"/>
      <c r="P224" s="39"/>
      <c r="Q224" s="39"/>
      <c r="R224" s="39"/>
      <c r="S224" s="39"/>
      <c r="T224" s="39"/>
      <c r="U224" s="39"/>
      <c r="V224" s="39"/>
      <c r="W224" s="39"/>
      <c r="X224" s="39"/>
      <c r="Y224" s="39"/>
      <c r="Z224" s="39"/>
    </row>
    <row r="225" spans="1:26" ht="25.5" customHeight="1" x14ac:dyDescent="0.4">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25.5" customHeight="1" x14ac:dyDescent="0.4">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25.5" customHeight="1" x14ac:dyDescent="0.4">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25.5" customHeight="1" x14ac:dyDescent="0.4">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25.5" customHeight="1" x14ac:dyDescent="0.4">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25.5" customHeight="1" x14ac:dyDescent="0.4">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25.5" customHeight="1" x14ac:dyDescent="0.4">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25.5" customHeight="1" x14ac:dyDescent="0.4">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25.5" customHeight="1" x14ac:dyDescent="0.4">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25.5" customHeight="1" x14ac:dyDescent="0.4">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25.5" customHeight="1" x14ac:dyDescent="0.4">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25.5" customHeight="1" x14ac:dyDescent="0.4">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25.5" customHeight="1" x14ac:dyDescent="0.4">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25.5" customHeight="1" x14ac:dyDescent="0.4">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25.5" customHeight="1" x14ac:dyDescent="0.4">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25.5" customHeight="1" x14ac:dyDescent="0.4">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25.5" customHeight="1" x14ac:dyDescent="0.4">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25.5" customHeight="1" x14ac:dyDescent="0.4">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25.5" customHeight="1" x14ac:dyDescent="0.4">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25.5" customHeight="1" x14ac:dyDescent="0.4">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25.5" customHeight="1" x14ac:dyDescent="0.4">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25.5" customHeight="1" x14ac:dyDescent="0.4">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25.5" customHeight="1" x14ac:dyDescent="0.4">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25.5" customHeight="1" x14ac:dyDescent="0.4">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25.5" customHeight="1" x14ac:dyDescent="0.4">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25.5" customHeight="1" x14ac:dyDescent="0.4">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25.5" customHeight="1" x14ac:dyDescent="0.4">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25.5" customHeight="1" x14ac:dyDescent="0.4">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25.5" customHeight="1" x14ac:dyDescent="0.4">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25.5" customHeight="1" x14ac:dyDescent="0.4">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25.5" customHeight="1" x14ac:dyDescent="0.4">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25.5" customHeight="1" x14ac:dyDescent="0.4">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25.5" customHeight="1" x14ac:dyDescent="0.4">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25.5" customHeight="1" x14ac:dyDescent="0.4">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25.5" customHeight="1" x14ac:dyDescent="0.4">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25.5" customHeight="1" x14ac:dyDescent="0.4">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25.5" customHeight="1" x14ac:dyDescent="0.4">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25.5" customHeight="1" x14ac:dyDescent="0.4">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25.5" customHeight="1" x14ac:dyDescent="0.4">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25.5" customHeight="1" x14ac:dyDescent="0.4">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25.5" customHeight="1" x14ac:dyDescent="0.4">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25.5" customHeight="1" x14ac:dyDescent="0.4">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25.5" customHeight="1" x14ac:dyDescent="0.4">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25.5" customHeight="1" x14ac:dyDescent="0.4">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25.5" customHeight="1" x14ac:dyDescent="0.4">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25.5" customHeight="1" x14ac:dyDescent="0.4">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25.5" customHeight="1" x14ac:dyDescent="0.4">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25.5" customHeight="1" x14ac:dyDescent="0.4">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25.5" customHeight="1" x14ac:dyDescent="0.4">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25.5" customHeight="1" x14ac:dyDescent="0.4">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25.5" customHeight="1" x14ac:dyDescent="0.4">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25.5" customHeight="1" x14ac:dyDescent="0.4">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25.5" customHeight="1" x14ac:dyDescent="0.4">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25.5" customHeight="1" x14ac:dyDescent="0.4">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25.5" customHeight="1" x14ac:dyDescent="0.4">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25.5" customHeight="1" x14ac:dyDescent="0.4">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25.5" customHeight="1" x14ac:dyDescent="0.4">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25.5" customHeight="1" x14ac:dyDescent="0.4">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25.5" customHeight="1" x14ac:dyDescent="0.4">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25.5" customHeight="1" x14ac:dyDescent="0.4">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25.5" customHeight="1" x14ac:dyDescent="0.4">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25.5" customHeight="1" x14ac:dyDescent="0.4">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25.5" customHeight="1" x14ac:dyDescent="0.4">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25.5" customHeight="1" x14ac:dyDescent="0.4">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25.5" customHeight="1" x14ac:dyDescent="0.4">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25.5" customHeight="1" x14ac:dyDescent="0.4">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25.5" customHeight="1" x14ac:dyDescent="0.4">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25.5" customHeight="1" x14ac:dyDescent="0.4">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25.5" customHeight="1" x14ac:dyDescent="0.4">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25.5" customHeight="1" x14ac:dyDescent="0.4">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25.5" customHeight="1" x14ac:dyDescent="0.4">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25.5" customHeight="1" x14ac:dyDescent="0.4">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25.5" customHeight="1" x14ac:dyDescent="0.4">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25.5" customHeight="1" x14ac:dyDescent="0.4">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25.5" customHeight="1" x14ac:dyDescent="0.4">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25.5" customHeight="1" x14ac:dyDescent="0.4">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25.5" customHeight="1" x14ac:dyDescent="0.4">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25.5" customHeight="1" x14ac:dyDescent="0.4">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25.5" customHeight="1" x14ac:dyDescent="0.4">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25.5" customHeight="1" x14ac:dyDescent="0.4">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25.5" customHeight="1" x14ac:dyDescent="0.4">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25.5" customHeight="1" x14ac:dyDescent="0.4">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25.5" customHeight="1" x14ac:dyDescent="0.4">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25.5" customHeight="1" x14ac:dyDescent="0.4">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25.5" customHeight="1" x14ac:dyDescent="0.4">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25.5" customHeight="1" x14ac:dyDescent="0.4">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25.5" customHeight="1" x14ac:dyDescent="0.4">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25.5" customHeight="1" x14ac:dyDescent="0.4">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25.5" customHeight="1" x14ac:dyDescent="0.4">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25.5" customHeight="1" x14ac:dyDescent="0.4">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25.5" customHeight="1" x14ac:dyDescent="0.4">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25.5" customHeight="1" x14ac:dyDescent="0.4">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25.5" customHeight="1" x14ac:dyDescent="0.4">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25.5" customHeight="1" x14ac:dyDescent="0.4">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25.5" customHeight="1" x14ac:dyDescent="0.4">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25.5" customHeight="1" x14ac:dyDescent="0.4">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25.5" customHeight="1" x14ac:dyDescent="0.4">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25.5" customHeight="1" x14ac:dyDescent="0.4">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25.5" customHeight="1" x14ac:dyDescent="0.4">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25.5" customHeight="1" x14ac:dyDescent="0.4">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25.5" customHeight="1" x14ac:dyDescent="0.4">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25.5" customHeight="1" x14ac:dyDescent="0.4">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25.5" customHeight="1" x14ac:dyDescent="0.4">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25.5" customHeight="1" x14ac:dyDescent="0.4">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25.5" customHeight="1" x14ac:dyDescent="0.4">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25.5" customHeight="1" x14ac:dyDescent="0.4">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25.5" customHeight="1" x14ac:dyDescent="0.4">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25.5" customHeight="1" x14ac:dyDescent="0.4">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25.5" customHeight="1" x14ac:dyDescent="0.4">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25.5" customHeight="1" x14ac:dyDescent="0.4">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25.5" customHeight="1" x14ac:dyDescent="0.4">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25.5" customHeight="1" x14ac:dyDescent="0.4">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25.5" customHeight="1" x14ac:dyDescent="0.4">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25.5" customHeight="1" x14ac:dyDescent="0.4">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25.5" customHeight="1" x14ac:dyDescent="0.4">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25.5" customHeight="1" x14ac:dyDescent="0.4">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25.5" customHeight="1" x14ac:dyDescent="0.4">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25.5" customHeight="1" x14ac:dyDescent="0.4">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25.5" customHeight="1" x14ac:dyDescent="0.4">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25.5" customHeight="1" x14ac:dyDescent="0.4">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25.5" customHeight="1" x14ac:dyDescent="0.4">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25.5" customHeight="1" x14ac:dyDescent="0.4">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25.5" customHeight="1" x14ac:dyDescent="0.4">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25.5" customHeight="1" x14ac:dyDescent="0.4">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25.5" customHeight="1" x14ac:dyDescent="0.4">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25.5" customHeight="1" x14ac:dyDescent="0.4">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25.5" customHeight="1" x14ac:dyDescent="0.4">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25.5" customHeight="1" x14ac:dyDescent="0.4">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25.5" customHeight="1" x14ac:dyDescent="0.4">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25.5" customHeight="1" x14ac:dyDescent="0.4">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25.5" customHeight="1" x14ac:dyDescent="0.4">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25.5" customHeight="1" x14ac:dyDescent="0.4">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25.5" customHeight="1" x14ac:dyDescent="0.4">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25.5" customHeight="1" x14ac:dyDescent="0.4">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25.5" customHeight="1" x14ac:dyDescent="0.4">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25.5" customHeight="1" x14ac:dyDescent="0.4">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25.5" customHeight="1" x14ac:dyDescent="0.4">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25.5" customHeight="1" x14ac:dyDescent="0.4">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25.5" customHeight="1" x14ac:dyDescent="0.4">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25.5" customHeight="1" x14ac:dyDescent="0.4">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25.5" customHeight="1" x14ac:dyDescent="0.4">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25.5" customHeight="1" x14ac:dyDescent="0.4">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25.5" customHeight="1" x14ac:dyDescent="0.4">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25.5" customHeight="1" x14ac:dyDescent="0.4">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25.5" customHeight="1" x14ac:dyDescent="0.4">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25.5" customHeight="1" x14ac:dyDescent="0.4">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25.5" customHeight="1" x14ac:dyDescent="0.4">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25.5" customHeight="1" x14ac:dyDescent="0.4">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25.5" customHeight="1" x14ac:dyDescent="0.4">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25.5" customHeight="1" x14ac:dyDescent="0.4">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25.5" customHeight="1" x14ac:dyDescent="0.4">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25.5" customHeight="1" x14ac:dyDescent="0.4">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25.5" customHeight="1" x14ac:dyDescent="0.4">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25.5" customHeight="1" x14ac:dyDescent="0.4">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25.5" customHeight="1" x14ac:dyDescent="0.4">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25.5" customHeight="1" x14ac:dyDescent="0.4">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25.5" customHeight="1" x14ac:dyDescent="0.4">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25.5" customHeight="1" x14ac:dyDescent="0.4">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25.5" customHeight="1" x14ac:dyDescent="0.4">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25.5" customHeight="1" x14ac:dyDescent="0.4">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25.5" customHeight="1" x14ac:dyDescent="0.4">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25.5" customHeight="1" x14ac:dyDescent="0.4">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25.5" customHeight="1" x14ac:dyDescent="0.4">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25.5" customHeight="1" x14ac:dyDescent="0.4">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25.5" customHeight="1" x14ac:dyDescent="0.4">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25.5" customHeight="1" x14ac:dyDescent="0.4">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25.5" customHeight="1" x14ac:dyDescent="0.4">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25.5" customHeight="1" x14ac:dyDescent="0.4">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25.5" customHeight="1" x14ac:dyDescent="0.4">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25.5" customHeight="1" x14ac:dyDescent="0.4">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25.5" customHeight="1" x14ac:dyDescent="0.4">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25.5" customHeight="1" x14ac:dyDescent="0.4">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25.5" customHeight="1" x14ac:dyDescent="0.4">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25.5" customHeight="1" x14ac:dyDescent="0.4">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25.5" customHeight="1" x14ac:dyDescent="0.4">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25.5" customHeight="1" x14ac:dyDescent="0.4">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25.5" customHeight="1" x14ac:dyDescent="0.4">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25.5" customHeight="1" x14ac:dyDescent="0.4">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25.5" customHeight="1" x14ac:dyDescent="0.4">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25.5" customHeight="1" x14ac:dyDescent="0.4">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25.5" customHeight="1" x14ac:dyDescent="0.4">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25.5" customHeight="1" x14ac:dyDescent="0.4">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25.5" customHeight="1" x14ac:dyDescent="0.4">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25.5" customHeight="1" x14ac:dyDescent="0.4">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25.5" customHeight="1" x14ac:dyDescent="0.4">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25.5" customHeight="1" x14ac:dyDescent="0.4">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25.5" customHeight="1" x14ac:dyDescent="0.4">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25.5" customHeight="1" x14ac:dyDescent="0.4">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25.5" customHeight="1" x14ac:dyDescent="0.4">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25.5" customHeight="1" x14ac:dyDescent="0.4">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25.5" customHeight="1" x14ac:dyDescent="0.4">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25.5" customHeight="1" x14ac:dyDescent="0.4">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25.5" customHeight="1" x14ac:dyDescent="0.4">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25.5" customHeight="1" x14ac:dyDescent="0.4">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25.5" customHeight="1" x14ac:dyDescent="0.4">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25.5" customHeight="1" x14ac:dyDescent="0.4">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25.5" customHeight="1" x14ac:dyDescent="0.4">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25.5" customHeight="1" x14ac:dyDescent="0.4">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25.5" customHeight="1" x14ac:dyDescent="0.4">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25.5" customHeight="1" x14ac:dyDescent="0.4">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25.5" customHeight="1" x14ac:dyDescent="0.4">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25.5" customHeight="1" x14ac:dyDescent="0.4">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25.5" customHeight="1" x14ac:dyDescent="0.4">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25.5" customHeight="1" x14ac:dyDescent="0.4">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25.5" customHeight="1" x14ac:dyDescent="0.4">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25.5" customHeight="1" x14ac:dyDescent="0.4">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25.5" customHeight="1" x14ac:dyDescent="0.4">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25.5" customHeight="1" x14ac:dyDescent="0.4">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25.5" customHeight="1" x14ac:dyDescent="0.4">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25.5" customHeight="1" x14ac:dyDescent="0.4">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25.5" customHeight="1" x14ac:dyDescent="0.4">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25.5" customHeight="1" x14ac:dyDescent="0.4">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25.5" customHeight="1" x14ac:dyDescent="0.4">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25.5" customHeight="1" x14ac:dyDescent="0.4">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25.5" customHeight="1" x14ac:dyDescent="0.4">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25.5" customHeight="1" x14ac:dyDescent="0.4">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25.5" customHeight="1" x14ac:dyDescent="0.4">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25.5" customHeight="1" x14ac:dyDescent="0.4">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25.5" customHeight="1" x14ac:dyDescent="0.4">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25.5" customHeight="1" x14ac:dyDescent="0.4">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25.5" customHeight="1" x14ac:dyDescent="0.4">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25.5" customHeight="1" x14ac:dyDescent="0.4">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25.5" customHeight="1" x14ac:dyDescent="0.4">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25.5" customHeight="1" x14ac:dyDescent="0.4">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25.5" customHeight="1" x14ac:dyDescent="0.4">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25.5" customHeight="1" x14ac:dyDescent="0.4">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25.5" customHeight="1" x14ac:dyDescent="0.4">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25.5" customHeight="1" x14ac:dyDescent="0.4">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25.5" customHeight="1" x14ac:dyDescent="0.4">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25.5" customHeight="1" x14ac:dyDescent="0.4">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25.5" customHeight="1" x14ac:dyDescent="0.4">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25.5" customHeight="1" x14ac:dyDescent="0.4">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25.5" customHeight="1" x14ac:dyDescent="0.4">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25.5" customHeight="1" x14ac:dyDescent="0.4">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25.5" customHeight="1" x14ac:dyDescent="0.4">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25.5" customHeight="1" x14ac:dyDescent="0.4">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25.5" customHeight="1" x14ac:dyDescent="0.4">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25.5" customHeight="1" x14ac:dyDescent="0.4">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25.5" customHeight="1" x14ac:dyDescent="0.4">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25.5" customHeight="1" x14ac:dyDescent="0.4">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25.5" customHeight="1" x14ac:dyDescent="0.4">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25.5" customHeight="1" x14ac:dyDescent="0.4">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25.5" customHeight="1" x14ac:dyDescent="0.4">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25.5" customHeight="1" x14ac:dyDescent="0.4">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25.5" customHeight="1" x14ac:dyDescent="0.4">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25.5" customHeight="1" x14ac:dyDescent="0.4">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25.5" customHeight="1" x14ac:dyDescent="0.4">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25.5" customHeight="1" x14ac:dyDescent="0.4">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25.5" customHeight="1" x14ac:dyDescent="0.4">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25.5" customHeight="1" x14ac:dyDescent="0.4">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25.5" customHeight="1" x14ac:dyDescent="0.4">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25.5" customHeight="1" x14ac:dyDescent="0.4">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25.5" customHeight="1" x14ac:dyDescent="0.4">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25.5" customHeight="1" x14ac:dyDescent="0.4">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25.5" customHeight="1" x14ac:dyDescent="0.4">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25.5" customHeight="1" x14ac:dyDescent="0.4">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25.5" customHeight="1" x14ac:dyDescent="0.4">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25.5" customHeight="1" x14ac:dyDescent="0.4">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25.5" customHeight="1" x14ac:dyDescent="0.4">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25.5" customHeight="1" x14ac:dyDescent="0.4">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25.5" customHeight="1" x14ac:dyDescent="0.4">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25.5" customHeight="1" x14ac:dyDescent="0.4">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25.5" customHeight="1" x14ac:dyDescent="0.4">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25.5" customHeight="1" x14ac:dyDescent="0.4">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25.5" customHeight="1" x14ac:dyDescent="0.4">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25.5" customHeight="1" x14ac:dyDescent="0.4">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25.5" customHeight="1" x14ac:dyDescent="0.4">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25.5" customHeight="1" x14ac:dyDescent="0.4">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25.5" customHeight="1" x14ac:dyDescent="0.4">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25.5" customHeight="1" x14ac:dyDescent="0.4">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25.5" customHeight="1" x14ac:dyDescent="0.4">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25.5" customHeight="1" x14ac:dyDescent="0.4">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25.5" customHeight="1" x14ac:dyDescent="0.4">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25.5" customHeight="1" x14ac:dyDescent="0.4">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25.5" customHeight="1" x14ac:dyDescent="0.4">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25.5" customHeight="1" x14ac:dyDescent="0.4">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25.5" customHeight="1" x14ac:dyDescent="0.4">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25.5" customHeight="1" x14ac:dyDescent="0.4">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25.5" customHeight="1" x14ac:dyDescent="0.4">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25.5" customHeight="1" x14ac:dyDescent="0.4">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25.5" customHeight="1" x14ac:dyDescent="0.4">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25.5" customHeight="1" x14ac:dyDescent="0.4">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25.5" customHeight="1" x14ac:dyDescent="0.4">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25.5" customHeight="1" x14ac:dyDescent="0.4">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25.5" customHeight="1" x14ac:dyDescent="0.4">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25.5" customHeight="1" x14ac:dyDescent="0.4">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25.5" customHeight="1" x14ac:dyDescent="0.4">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25.5" customHeight="1" x14ac:dyDescent="0.4">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25.5" customHeight="1" x14ac:dyDescent="0.4">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25.5" customHeight="1" x14ac:dyDescent="0.4">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25.5" customHeight="1" x14ac:dyDescent="0.4">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25.5" customHeight="1" x14ac:dyDescent="0.4">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25.5" customHeight="1" x14ac:dyDescent="0.4">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25.5" customHeight="1" x14ac:dyDescent="0.4">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25.5" customHeight="1" x14ac:dyDescent="0.4">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25.5" customHeight="1" x14ac:dyDescent="0.4">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25.5" customHeight="1" x14ac:dyDescent="0.4">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25.5" customHeight="1" x14ac:dyDescent="0.4">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25.5" customHeight="1" x14ac:dyDescent="0.4">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25.5" customHeight="1" x14ac:dyDescent="0.4">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25.5" customHeight="1" x14ac:dyDescent="0.4">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25.5" customHeight="1" x14ac:dyDescent="0.4">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25.5" customHeight="1" x14ac:dyDescent="0.4">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25.5" customHeight="1" x14ac:dyDescent="0.4">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25.5" customHeight="1" x14ac:dyDescent="0.4">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25.5" customHeight="1" x14ac:dyDescent="0.4">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25.5" customHeight="1" x14ac:dyDescent="0.4">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25.5" customHeight="1" x14ac:dyDescent="0.4">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25.5" customHeight="1" x14ac:dyDescent="0.4">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25.5" customHeight="1" x14ac:dyDescent="0.4">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25.5" customHeight="1" x14ac:dyDescent="0.4">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25.5" customHeight="1" x14ac:dyDescent="0.4">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25.5" customHeight="1" x14ac:dyDescent="0.4">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25.5" customHeight="1" x14ac:dyDescent="0.4">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25.5" customHeight="1" x14ac:dyDescent="0.4">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25.5" customHeight="1" x14ac:dyDescent="0.4">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25.5" customHeight="1" x14ac:dyDescent="0.4">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25.5" customHeight="1" x14ac:dyDescent="0.4">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25.5" customHeight="1" x14ac:dyDescent="0.4">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25.5" customHeight="1" x14ac:dyDescent="0.4">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25.5" customHeight="1" x14ac:dyDescent="0.4">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25.5" customHeight="1" x14ac:dyDescent="0.4">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25.5" customHeight="1" x14ac:dyDescent="0.4">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25.5" customHeight="1" x14ac:dyDescent="0.4">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25.5" customHeight="1" x14ac:dyDescent="0.4">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25.5" customHeight="1" x14ac:dyDescent="0.4">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25.5" customHeight="1" x14ac:dyDescent="0.4">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25.5" customHeight="1" x14ac:dyDescent="0.4">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25.5" customHeight="1" x14ac:dyDescent="0.4">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25.5" customHeight="1" x14ac:dyDescent="0.4">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25.5" customHeight="1" x14ac:dyDescent="0.4">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25.5" customHeight="1" x14ac:dyDescent="0.4">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25.5" customHeight="1" x14ac:dyDescent="0.4">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25.5" customHeight="1" x14ac:dyDescent="0.4">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25.5" customHeight="1" x14ac:dyDescent="0.4">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25.5" customHeight="1" x14ac:dyDescent="0.4">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25.5" customHeight="1" x14ac:dyDescent="0.4">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25.5" customHeight="1" x14ac:dyDescent="0.4">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25.5" customHeight="1" x14ac:dyDescent="0.4">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25.5" customHeight="1" x14ac:dyDescent="0.4">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25.5" customHeight="1" x14ac:dyDescent="0.4">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25.5" customHeight="1" x14ac:dyDescent="0.4">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25.5" customHeight="1" x14ac:dyDescent="0.4">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25.5" customHeight="1" x14ac:dyDescent="0.4">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25.5" customHeight="1" x14ac:dyDescent="0.4">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25.5" customHeight="1" x14ac:dyDescent="0.4">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25.5" customHeight="1" x14ac:dyDescent="0.4">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25.5" customHeight="1" x14ac:dyDescent="0.4">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25.5" customHeight="1" x14ac:dyDescent="0.4">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25.5" customHeight="1" x14ac:dyDescent="0.4">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25.5" customHeight="1" x14ac:dyDescent="0.4">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25.5" customHeight="1" x14ac:dyDescent="0.4">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25.5" customHeight="1" x14ac:dyDescent="0.4">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25.5" customHeight="1" x14ac:dyDescent="0.4">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25.5" customHeight="1" x14ac:dyDescent="0.4">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25.5" customHeight="1" x14ac:dyDescent="0.4">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25.5" customHeight="1" x14ac:dyDescent="0.4">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25.5" customHeight="1" x14ac:dyDescent="0.4">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25.5" customHeight="1" x14ac:dyDescent="0.4">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25.5" customHeight="1" x14ac:dyDescent="0.4">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25.5" customHeight="1" x14ac:dyDescent="0.4">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25.5" customHeight="1" x14ac:dyDescent="0.4">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25.5" customHeight="1" x14ac:dyDescent="0.4">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25.5" customHeight="1" x14ac:dyDescent="0.4">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25.5" customHeight="1" x14ac:dyDescent="0.4">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25.5" customHeight="1" x14ac:dyDescent="0.4">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25.5" customHeight="1" x14ac:dyDescent="0.4">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25.5" customHeight="1" x14ac:dyDescent="0.4">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25.5" customHeight="1" x14ac:dyDescent="0.4">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25.5" customHeight="1" x14ac:dyDescent="0.4">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25.5" customHeight="1" x14ac:dyDescent="0.4">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25.5" customHeight="1" x14ac:dyDescent="0.4">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25.5" customHeight="1" x14ac:dyDescent="0.4">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25.5" customHeight="1" x14ac:dyDescent="0.4">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25.5" customHeight="1" x14ac:dyDescent="0.4">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25.5" customHeight="1" x14ac:dyDescent="0.4">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25.5" customHeight="1" x14ac:dyDescent="0.4">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25.5" customHeight="1" x14ac:dyDescent="0.4">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25.5" customHeight="1" x14ac:dyDescent="0.4">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25.5" customHeight="1" x14ac:dyDescent="0.4">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25.5" customHeight="1" x14ac:dyDescent="0.4">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25.5" customHeight="1" x14ac:dyDescent="0.4">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25.5" customHeight="1" x14ac:dyDescent="0.4">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25.5" customHeight="1" x14ac:dyDescent="0.4">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25.5" customHeight="1" x14ac:dyDescent="0.4">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25.5" customHeight="1" x14ac:dyDescent="0.4">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25.5" customHeight="1" x14ac:dyDescent="0.4">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25.5" customHeight="1" x14ac:dyDescent="0.4">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25.5" customHeight="1" x14ac:dyDescent="0.4">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25.5" customHeight="1" x14ac:dyDescent="0.4">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25.5" customHeight="1" x14ac:dyDescent="0.4">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25.5" customHeight="1" x14ac:dyDescent="0.4">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25.5" customHeight="1" x14ac:dyDescent="0.4">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25.5" customHeight="1" x14ac:dyDescent="0.4">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25.5" customHeight="1" x14ac:dyDescent="0.4">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25.5" customHeight="1" x14ac:dyDescent="0.4">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25.5" customHeight="1" x14ac:dyDescent="0.4">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25.5" customHeight="1" x14ac:dyDescent="0.4">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25.5" customHeight="1" x14ac:dyDescent="0.4">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25.5" customHeight="1" x14ac:dyDescent="0.4">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25.5" customHeight="1" x14ac:dyDescent="0.4">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25.5" customHeight="1" x14ac:dyDescent="0.4">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25.5" customHeight="1" x14ac:dyDescent="0.4">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25.5" customHeight="1" x14ac:dyDescent="0.4">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25.5" customHeight="1" x14ac:dyDescent="0.4">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25.5" customHeight="1" x14ac:dyDescent="0.4">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25.5" customHeight="1" x14ac:dyDescent="0.4">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25.5" customHeight="1" x14ac:dyDescent="0.4">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25.5" customHeight="1" x14ac:dyDescent="0.4">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25.5" customHeight="1" x14ac:dyDescent="0.4">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25.5" customHeight="1" x14ac:dyDescent="0.4">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25.5" customHeight="1" x14ac:dyDescent="0.4">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25.5" customHeight="1" x14ac:dyDescent="0.4">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25.5" customHeight="1" x14ac:dyDescent="0.4">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25.5" customHeight="1" x14ac:dyDescent="0.4">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25.5" customHeight="1" x14ac:dyDescent="0.4">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25.5" customHeight="1" x14ac:dyDescent="0.4">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25.5" customHeight="1" x14ac:dyDescent="0.4">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25.5" customHeight="1" x14ac:dyDescent="0.4">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25.5" customHeight="1" x14ac:dyDescent="0.4">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25.5" customHeight="1" x14ac:dyDescent="0.4">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25.5" customHeight="1" x14ac:dyDescent="0.4">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25.5" customHeight="1" x14ac:dyDescent="0.4">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25.5" customHeight="1" x14ac:dyDescent="0.4">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25.5" customHeight="1" x14ac:dyDescent="0.4">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25.5" customHeight="1" x14ac:dyDescent="0.4">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25.5" customHeight="1" x14ac:dyDescent="0.4">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25.5" customHeight="1" x14ac:dyDescent="0.4">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25.5" customHeight="1" x14ac:dyDescent="0.4">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25.5" customHeight="1" x14ac:dyDescent="0.4">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25.5" customHeight="1" x14ac:dyDescent="0.4">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25.5" customHeight="1" x14ac:dyDescent="0.4">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25.5" customHeight="1" x14ac:dyDescent="0.4">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25.5" customHeight="1" x14ac:dyDescent="0.4">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25.5" customHeight="1" x14ac:dyDescent="0.4">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25.5" customHeight="1" x14ac:dyDescent="0.4">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25.5" customHeight="1" x14ac:dyDescent="0.4">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25.5" customHeight="1" x14ac:dyDescent="0.4">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25.5" customHeight="1" x14ac:dyDescent="0.4">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25.5" customHeight="1" x14ac:dyDescent="0.4">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25.5" customHeight="1" x14ac:dyDescent="0.4">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25.5" customHeight="1" x14ac:dyDescent="0.4">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25.5" customHeight="1" x14ac:dyDescent="0.4">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25.5" customHeight="1" x14ac:dyDescent="0.4">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25.5" customHeight="1" x14ac:dyDescent="0.4">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25.5" customHeight="1" x14ac:dyDescent="0.4">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25.5" customHeight="1" x14ac:dyDescent="0.4">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25.5" customHeight="1" x14ac:dyDescent="0.4">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25.5" customHeight="1" x14ac:dyDescent="0.4">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25.5" customHeight="1" x14ac:dyDescent="0.4">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25.5" customHeight="1" x14ac:dyDescent="0.4">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25.5" customHeight="1" x14ac:dyDescent="0.4">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25.5" customHeight="1" x14ac:dyDescent="0.4">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25.5" customHeight="1" x14ac:dyDescent="0.4">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25.5" customHeight="1" x14ac:dyDescent="0.4">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25.5" customHeight="1" x14ac:dyDescent="0.4">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25.5" customHeight="1" x14ac:dyDescent="0.4">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25.5" customHeight="1" x14ac:dyDescent="0.4">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25.5" customHeight="1" x14ac:dyDescent="0.4">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25.5" customHeight="1" x14ac:dyDescent="0.4">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25.5" customHeight="1" x14ac:dyDescent="0.4">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25.5" customHeight="1" x14ac:dyDescent="0.4">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25.5" customHeight="1" x14ac:dyDescent="0.4">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25.5" customHeight="1" x14ac:dyDescent="0.4">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25.5" customHeight="1" x14ac:dyDescent="0.4">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25.5" customHeight="1" x14ac:dyDescent="0.4">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25.5" customHeight="1" x14ac:dyDescent="0.4">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25.5" customHeight="1" x14ac:dyDescent="0.4">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25.5" customHeight="1" x14ac:dyDescent="0.4">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25.5" customHeight="1" x14ac:dyDescent="0.4">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25.5" customHeight="1" x14ac:dyDescent="0.4">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25.5" customHeight="1" x14ac:dyDescent="0.4">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25.5" customHeight="1" x14ac:dyDescent="0.4">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25.5" customHeight="1" x14ac:dyDescent="0.4">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25.5" customHeight="1" x14ac:dyDescent="0.4">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25.5" customHeight="1" x14ac:dyDescent="0.4">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25.5" customHeight="1" x14ac:dyDescent="0.4">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25.5" customHeight="1" x14ac:dyDescent="0.4">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25.5" customHeight="1" x14ac:dyDescent="0.4">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25.5" customHeight="1" x14ac:dyDescent="0.4">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25.5" customHeight="1" x14ac:dyDescent="0.4">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25.5" customHeight="1" x14ac:dyDescent="0.4">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25.5" customHeight="1" x14ac:dyDescent="0.4">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25.5" customHeight="1" x14ac:dyDescent="0.4">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25.5" customHeight="1" x14ac:dyDescent="0.4">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25.5" customHeight="1" x14ac:dyDescent="0.4">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25.5" customHeight="1" x14ac:dyDescent="0.4">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25.5" customHeight="1" x14ac:dyDescent="0.4">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25.5" customHeight="1" x14ac:dyDescent="0.4">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25.5" customHeight="1" x14ac:dyDescent="0.4">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25.5" customHeight="1" x14ac:dyDescent="0.4">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25.5" customHeight="1" x14ac:dyDescent="0.4">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25.5" customHeight="1" x14ac:dyDescent="0.4">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25.5" customHeight="1" x14ac:dyDescent="0.4">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25.5" customHeight="1" x14ac:dyDescent="0.4">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25.5" customHeight="1" x14ac:dyDescent="0.4">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25.5" customHeight="1" x14ac:dyDescent="0.4">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25.5" customHeight="1" x14ac:dyDescent="0.4">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25.5" customHeight="1" x14ac:dyDescent="0.4">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25.5" customHeight="1" x14ac:dyDescent="0.4">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25.5" customHeight="1" x14ac:dyDescent="0.4">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25.5" customHeight="1" x14ac:dyDescent="0.4">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25.5" customHeight="1" x14ac:dyDescent="0.4">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25.5" customHeight="1" x14ac:dyDescent="0.4">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25.5" customHeight="1" x14ac:dyDescent="0.4">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25.5" customHeight="1" x14ac:dyDescent="0.4">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25.5" customHeight="1" x14ac:dyDescent="0.4">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25.5" customHeight="1" x14ac:dyDescent="0.4">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25.5" customHeight="1" x14ac:dyDescent="0.4">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25.5" customHeight="1" x14ac:dyDescent="0.4">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25.5" customHeight="1" x14ac:dyDescent="0.4">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25.5" customHeight="1" x14ac:dyDescent="0.4">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25.5" customHeight="1" x14ac:dyDescent="0.4">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25.5" customHeight="1" x14ac:dyDescent="0.4">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25.5" customHeight="1" x14ac:dyDescent="0.4">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25.5" customHeight="1" x14ac:dyDescent="0.4">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25.5" customHeight="1" x14ac:dyDescent="0.4">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25.5" customHeight="1" x14ac:dyDescent="0.4">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25.5" customHeight="1" x14ac:dyDescent="0.4">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25.5" customHeight="1" x14ac:dyDescent="0.4">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25.5" customHeight="1" x14ac:dyDescent="0.4">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25.5" customHeight="1" x14ac:dyDescent="0.4">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25.5" customHeight="1" x14ac:dyDescent="0.4">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25.5" customHeight="1" x14ac:dyDescent="0.4">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25.5" customHeight="1" x14ac:dyDescent="0.4">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25.5" customHeight="1" x14ac:dyDescent="0.4">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25.5" customHeight="1" x14ac:dyDescent="0.4">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25.5" customHeight="1" x14ac:dyDescent="0.4">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25.5" customHeight="1" x14ac:dyDescent="0.4">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25.5" customHeight="1" x14ac:dyDescent="0.4">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25.5" customHeight="1" x14ac:dyDescent="0.4">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25.5" customHeight="1" x14ac:dyDescent="0.4">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25.5" customHeight="1" x14ac:dyDescent="0.4">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25.5" customHeight="1" x14ac:dyDescent="0.4">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25.5" customHeight="1" x14ac:dyDescent="0.4">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25.5" customHeight="1" x14ac:dyDescent="0.4">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25.5" customHeight="1" x14ac:dyDescent="0.4">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25.5" customHeight="1" x14ac:dyDescent="0.4">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25.5" customHeight="1" x14ac:dyDescent="0.4">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25.5" customHeight="1" x14ac:dyDescent="0.4">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25.5" customHeight="1" x14ac:dyDescent="0.4">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25.5" customHeight="1" x14ac:dyDescent="0.4">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25.5" customHeight="1" x14ac:dyDescent="0.4">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25.5" customHeight="1" x14ac:dyDescent="0.4">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25.5" customHeight="1" x14ac:dyDescent="0.4">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25.5" customHeight="1" x14ac:dyDescent="0.4">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25.5" customHeight="1" x14ac:dyDescent="0.4">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25.5" customHeight="1" x14ac:dyDescent="0.4">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25.5" customHeight="1" x14ac:dyDescent="0.4">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25.5" customHeight="1" x14ac:dyDescent="0.4">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25.5" customHeight="1" x14ac:dyDescent="0.4">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25.5" customHeight="1" x14ac:dyDescent="0.4">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25.5" customHeight="1" x14ac:dyDescent="0.4">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25.5" customHeight="1" x14ac:dyDescent="0.4">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25.5" customHeight="1" x14ac:dyDescent="0.4">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25.5" customHeight="1" x14ac:dyDescent="0.4">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25.5" customHeight="1" x14ac:dyDescent="0.4">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25.5" customHeight="1" x14ac:dyDescent="0.4">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25.5" customHeight="1" x14ac:dyDescent="0.4">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25.5" customHeight="1" x14ac:dyDescent="0.4">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25.5" customHeight="1" x14ac:dyDescent="0.4">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25.5" customHeight="1" x14ac:dyDescent="0.4">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25.5" customHeight="1" x14ac:dyDescent="0.4">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25.5" customHeight="1" x14ac:dyDescent="0.4">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25.5" customHeight="1" x14ac:dyDescent="0.4">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25.5" customHeight="1" x14ac:dyDescent="0.4">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25.5" customHeight="1" x14ac:dyDescent="0.4">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25.5" customHeight="1" x14ac:dyDescent="0.4">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25.5" customHeight="1" x14ac:dyDescent="0.4">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25.5" customHeight="1" x14ac:dyDescent="0.4">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25.5" customHeight="1" x14ac:dyDescent="0.4">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25.5" customHeight="1" x14ac:dyDescent="0.4">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25.5" customHeight="1" x14ac:dyDescent="0.4">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25.5" customHeight="1" x14ac:dyDescent="0.4">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25.5" customHeight="1" x14ac:dyDescent="0.4">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25.5" customHeight="1" x14ac:dyDescent="0.4">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25.5" customHeight="1" x14ac:dyDescent="0.4">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25.5" customHeight="1" x14ac:dyDescent="0.4">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25.5" customHeight="1" x14ac:dyDescent="0.4">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25.5" customHeight="1" x14ac:dyDescent="0.4">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25.5" customHeight="1" x14ac:dyDescent="0.4">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25.5" customHeight="1" x14ac:dyDescent="0.4">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25.5" customHeight="1" x14ac:dyDescent="0.4">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25.5" customHeight="1" x14ac:dyDescent="0.4">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25.5" customHeight="1" x14ac:dyDescent="0.4">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25.5" customHeight="1" x14ac:dyDescent="0.4">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25.5" customHeight="1" x14ac:dyDescent="0.4">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25.5" customHeight="1" x14ac:dyDescent="0.4">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25.5" customHeight="1" x14ac:dyDescent="0.4">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25.5" customHeight="1" x14ac:dyDescent="0.4">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25.5" customHeight="1" x14ac:dyDescent="0.4">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25.5" customHeight="1" x14ac:dyDescent="0.4">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25.5" customHeight="1" x14ac:dyDescent="0.4">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25.5" customHeight="1" x14ac:dyDescent="0.4">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25.5" customHeight="1" x14ac:dyDescent="0.4">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25.5" customHeight="1" x14ac:dyDescent="0.4">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25.5" customHeight="1" x14ac:dyDescent="0.4">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25.5" customHeight="1" x14ac:dyDescent="0.4">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25.5" customHeight="1" x14ac:dyDescent="0.4">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25.5" customHeight="1" x14ac:dyDescent="0.4">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25.5" customHeight="1" x14ac:dyDescent="0.4">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25.5" customHeight="1" x14ac:dyDescent="0.4">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25.5" customHeight="1" x14ac:dyDescent="0.4">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25.5" customHeight="1" x14ac:dyDescent="0.4">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25.5" customHeight="1" x14ac:dyDescent="0.4">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25.5" customHeight="1" x14ac:dyDescent="0.4">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25.5" customHeight="1" x14ac:dyDescent="0.4">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25.5" customHeight="1" x14ac:dyDescent="0.4">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25.5" customHeight="1" x14ac:dyDescent="0.4">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25.5" customHeight="1" x14ac:dyDescent="0.4">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25.5" customHeight="1" x14ac:dyDescent="0.4">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25.5" customHeight="1" x14ac:dyDescent="0.4">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25.5" customHeight="1" x14ac:dyDescent="0.4">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25.5" customHeight="1" x14ac:dyDescent="0.4">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25.5" customHeight="1" x14ac:dyDescent="0.4">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25.5" customHeight="1" x14ac:dyDescent="0.4">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25.5" customHeight="1" x14ac:dyDescent="0.4">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25.5" customHeight="1" x14ac:dyDescent="0.4">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25.5" customHeight="1" x14ac:dyDescent="0.4">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25.5" customHeight="1" x14ac:dyDescent="0.4">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25.5" customHeight="1" x14ac:dyDescent="0.4">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25.5" customHeight="1" x14ac:dyDescent="0.4">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25.5" customHeight="1" x14ac:dyDescent="0.4">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25.5" customHeight="1" x14ac:dyDescent="0.4">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25.5" customHeight="1" x14ac:dyDescent="0.4">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25.5" customHeight="1" x14ac:dyDescent="0.4">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25.5" customHeight="1" x14ac:dyDescent="0.4">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25.5" customHeight="1" x14ac:dyDescent="0.4">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25.5" customHeight="1" x14ac:dyDescent="0.4">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25.5" customHeight="1" x14ac:dyDescent="0.4">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25.5" customHeight="1" x14ac:dyDescent="0.4">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25.5" customHeight="1" x14ac:dyDescent="0.4">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25.5" customHeight="1" x14ac:dyDescent="0.4">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25.5" customHeight="1" x14ac:dyDescent="0.4">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25.5" customHeight="1" x14ac:dyDescent="0.4">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25.5" customHeight="1" x14ac:dyDescent="0.4">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25.5" customHeight="1" x14ac:dyDescent="0.4">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25.5" customHeight="1" x14ac:dyDescent="0.4">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25.5" customHeight="1" x14ac:dyDescent="0.4">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25.5" customHeight="1" x14ac:dyDescent="0.4">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25.5" customHeight="1" x14ac:dyDescent="0.4">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25.5" customHeight="1" x14ac:dyDescent="0.4">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25.5" customHeight="1" x14ac:dyDescent="0.4">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25.5" customHeight="1" x14ac:dyDescent="0.4">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25.5" customHeight="1" x14ac:dyDescent="0.4">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25.5" customHeight="1" x14ac:dyDescent="0.4">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25.5" customHeight="1" x14ac:dyDescent="0.4">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25.5" customHeight="1" x14ac:dyDescent="0.4">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25.5" customHeight="1" x14ac:dyDescent="0.4">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25.5" customHeight="1" x14ac:dyDescent="0.4">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25.5" customHeight="1" x14ac:dyDescent="0.4">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25.5" customHeight="1" x14ac:dyDescent="0.4">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25.5" customHeight="1" x14ac:dyDescent="0.4">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25.5" customHeight="1" x14ac:dyDescent="0.4">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25.5" customHeight="1" x14ac:dyDescent="0.4">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25.5" customHeight="1" x14ac:dyDescent="0.4">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25.5" customHeight="1" x14ac:dyDescent="0.4">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25.5" customHeight="1" x14ac:dyDescent="0.4">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25.5" customHeight="1" x14ac:dyDescent="0.4">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25.5" customHeight="1" x14ac:dyDescent="0.4">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25.5" customHeight="1" x14ac:dyDescent="0.4">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25.5" customHeight="1" x14ac:dyDescent="0.4">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25.5" customHeight="1" x14ac:dyDescent="0.4">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25.5" customHeight="1" x14ac:dyDescent="0.4">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25.5" customHeight="1" x14ac:dyDescent="0.4">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25.5" customHeight="1" x14ac:dyDescent="0.4">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25.5" customHeight="1" x14ac:dyDescent="0.4">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25.5" customHeight="1" x14ac:dyDescent="0.4">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25.5" customHeight="1" x14ac:dyDescent="0.4">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25.5" customHeight="1" x14ac:dyDescent="0.4">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25.5" customHeight="1" x14ac:dyDescent="0.4">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25.5" customHeight="1" x14ac:dyDescent="0.4">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25.5" customHeight="1" x14ac:dyDescent="0.4">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25.5" customHeight="1" x14ac:dyDescent="0.4">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25.5" customHeight="1" x14ac:dyDescent="0.4">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25.5" customHeight="1" x14ac:dyDescent="0.4">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25.5" customHeight="1" x14ac:dyDescent="0.4">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25.5" customHeight="1" x14ac:dyDescent="0.4">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25.5" customHeight="1" x14ac:dyDescent="0.4">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25.5" customHeight="1" x14ac:dyDescent="0.4">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25.5" customHeight="1" x14ac:dyDescent="0.4">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25.5" customHeight="1" x14ac:dyDescent="0.4">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25.5" customHeight="1" x14ac:dyDescent="0.4">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25.5" customHeight="1" x14ac:dyDescent="0.4">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25.5" customHeight="1" x14ac:dyDescent="0.4">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25.5" customHeight="1" x14ac:dyDescent="0.4">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25.5" customHeight="1" x14ac:dyDescent="0.4">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25.5" customHeight="1" x14ac:dyDescent="0.4">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25.5" customHeight="1" x14ac:dyDescent="0.4">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25.5" customHeight="1" x14ac:dyDescent="0.4">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25.5" customHeight="1" x14ac:dyDescent="0.4">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25.5" customHeight="1" x14ac:dyDescent="0.4">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25.5" customHeight="1" x14ac:dyDescent="0.4">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25.5" customHeight="1" x14ac:dyDescent="0.4">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25.5" customHeight="1" x14ac:dyDescent="0.4">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25.5" customHeight="1" x14ac:dyDescent="0.4">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25.5" customHeight="1" x14ac:dyDescent="0.4">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25.5" customHeight="1" x14ac:dyDescent="0.4">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25.5" customHeight="1" x14ac:dyDescent="0.4">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25.5" customHeight="1" x14ac:dyDescent="0.4">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25.5" customHeight="1" x14ac:dyDescent="0.4">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25.5" customHeight="1" x14ac:dyDescent="0.4">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25.5" customHeight="1" x14ac:dyDescent="0.4">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25.5" customHeight="1" x14ac:dyDescent="0.4">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25.5" customHeight="1" x14ac:dyDescent="0.4">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25.5" customHeight="1" x14ac:dyDescent="0.4">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25.5" customHeight="1" x14ac:dyDescent="0.4">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25.5" customHeight="1" x14ac:dyDescent="0.4">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25.5" customHeight="1" x14ac:dyDescent="0.4">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25.5" customHeight="1" x14ac:dyDescent="0.4">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25.5" customHeight="1" x14ac:dyDescent="0.4">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25.5" customHeight="1" x14ac:dyDescent="0.4">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25.5" customHeight="1" x14ac:dyDescent="0.4">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25.5" customHeight="1" x14ac:dyDescent="0.4">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25.5" customHeight="1" x14ac:dyDescent="0.4">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25.5" customHeight="1" x14ac:dyDescent="0.4">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25.5" customHeight="1" x14ac:dyDescent="0.4">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25.5" customHeight="1" x14ac:dyDescent="0.4">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25.5" customHeight="1" x14ac:dyDescent="0.4">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25.5" customHeight="1" x14ac:dyDescent="0.4">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25.5" customHeight="1" x14ac:dyDescent="0.4">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25.5" customHeight="1" x14ac:dyDescent="0.4">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25.5" customHeight="1" x14ac:dyDescent="0.4">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25.5" customHeight="1" x14ac:dyDescent="0.4">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25.5" customHeight="1" x14ac:dyDescent="0.4">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25.5" customHeight="1" x14ac:dyDescent="0.4">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25.5" customHeight="1" x14ac:dyDescent="0.4">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25.5" customHeight="1" x14ac:dyDescent="0.4">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25.5" customHeight="1" x14ac:dyDescent="0.4">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25.5" customHeight="1" x14ac:dyDescent="0.4">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25.5" customHeight="1" x14ac:dyDescent="0.4">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25.5" customHeight="1" x14ac:dyDescent="0.4">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25.5" customHeight="1" x14ac:dyDescent="0.4">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25.5" customHeight="1" x14ac:dyDescent="0.4">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25.5" customHeight="1" x14ac:dyDescent="0.4">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25.5" customHeight="1" x14ac:dyDescent="0.4">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25.5" customHeight="1" x14ac:dyDescent="0.4">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25.5" customHeight="1" x14ac:dyDescent="0.4">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25.5" customHeight="1" x14ac:dyDescent="0.4">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25.5" customHeight="1" x14ac:dyDescent="0.4">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25.5" customHeight="1" x14ac:dyDescent="0.4">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25.5" customHeight="1" x14ac:dyDescent="0.4">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25.5" customHeight="1" x14ac:dyDescent="0.4">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25.5" customHeight="1" x14ac:dyDescent="0.4">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25.5" customHeight="1" x14ac:dyDescent="0.4">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25.5" customHeight="1" x14ac:dyDescent="0.4">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25.5" customHeight="1" x14ac:dyDescent="0.4">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25.5" customHeight="1" x14ac:dyDescent="0.4">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25.5" customHeight="1" x14ac:dyDescent="0.4">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25.5" customHeight="1" x14ac:dyDescent="0.4">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25.5" customHeight="1" x14ac:dyDescent="0.4">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25.5" customHeight="1" x14ac:dyDescent="0.4">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25.5" customHeight="1" x14ac:dyDescent="0.4">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25.5" customHeight="1" x14ac:dyDescent="0.4">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25.5" customHeight="1" x14ac:dyDescent="0.4">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25.5" customHeight="1" x14ac:dyDescent="0.4">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25.5" customHeight="1" x14ac:dyDescent="0.4">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25.5" customHeight="1" x14ac:dyDescent="0.4">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25.5" customHeight="1" x14ac:dyDescent="0.4">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25.5" customHeight="1" x14ac:dyDescent="0.4">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25.5" customHeight="1" x14ac:dyDescent="0.4">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25.5" customHeight="1" x14ac:dyDescent="0.4">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25.5" customHeight="1" x14ac:dyDescent="0.4">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25.5" customHeight="1" x14ac:dyDescent="0.4">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25.5" customHeight="1" x14ac:dyDescent="0.4">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25.5" customHeight="1" x14ac:dyDescent="0.4">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25.5" customHeight="1" x14ac:dyDescent="0.4">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25.5" customHeight="1" x14ac:dyDescent="0.4">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25.5" customHeight="1" x14ac:dyDescent="0.4">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25.5" customHeight="1" x14ac:dyDescent="0.4">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25.5" customHeight="1" x14ac:dyDescent="0.4">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25.5" customHeight="1" x14ac:dyDescent="0.4">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25.5" customHeight="1" x14ac:dyDescent="0.4">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25.5" customHeight="1" x14ac:dyDescent="0.4">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25.5" customHeight="1" x14ac:dyDescent="0.4">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25.5" customHeight="1" x14ac:dyDescent="0.4">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
    <mergeCell ref="B1:D1"/>
  </mergeCells>
  <dataValidations count="1">
    <dataValidation type="list" allowBlank="1" showErrorMessage="1" sqref="G210" xr:uid="{1A764E5F-F0E5-402B-8760-BF36FFFAEFAD}">
      <formula1>$F$210:$F$221</formula1>
    </dataValidation>
  </dataValidation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1848-67B5-4BF8-9776-30C102EF3B61}">
  <sheetPr>
    <tabColor rgb="FF5F497A"/>
  </sheetPr>
  <dimension ref="A1:Z1000"/>
  <sheetViews>
    <sheetView workbookViewId="0">
      <selection activeCell="J13" sqref="J13"/>
    </sheetView>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8"/>
      <c r="B1" s="370" t="s">
        <v>345</v>
      </c>
      <c r="C1" s="371"/>
      <c r="D1" s="371"/>
      <c r="E1" s="371"/>
      <c r="F1" s="372"/>
      <c r="G1" s="8"/>
      <c r="H1" s="8"/>
      <c r="I1" s="8"/>
      <c r="J1" s="8"/>
      <c r="K1" s="8"/>
      <c r="L1" s="8"/>
      <c r="M1" s="8"/>
      <c r="N1" s="8"/>
      <c r="O1" s="8"/>
      <c r="P1" s="8"/>
      <c r="Q1" s="8"/>
      <c r="R1" s="8"/>
      <c r="S1" s="8"/>
      <c r="T1" s="8"/>
      <c r="U1" s="8"/>
      <c r="V1" s="8"/>
      <c r="W1" s="8"/>
      <c r="X1" s="8"/>
      <c r="Y1" s="8"/>
      <c r="Z1" s="8"/>
    </row>
    <row r="2" spans="1:26" ht="13.5" customHeight="1" x14ac:dyDescent="0.25">
      <c r="A2" s="8"/>
      <c r="B2" s="9"/>
      <c r="C2" s="9"/>
      <c r="D2" s="9"/>
      <c r="E2" s="9"/>
      <c r="F2" s="9"/>
      <c r="G2" s="8"/>
      <c r="H2" s="8"/>
      <c r="I2" s="8"/>
      <c r="J2" s="8"/>
      <c r="K2" s="8"/>
      <c r="L2" s="8"/>
      <c r="M2" s="8"/>
      <c r="N2" s="8"/>
      <c r="O2" s="8"/>
      <c r="P2" s="8"/>
      <c r="Q2" s="8"/>
      <c r="R2" s="8"/>
      <c r="S2" s="8"/>
      <c r="T2" s="8"/>
      <c r="U2" s="8"/>
      <c r="V2" s="8"/>
      <c r="W2" s="8"/>
      <c r="X2" s="8"/>
      <c r="Y2" s="8"/>
      <c r="Z2" s="8"/>
    </row>
    <row r="3" spans="1:26" ht="13.5" customHeight="1" x14ac:dyDescent="0.25">
      <c r="A3" s="8"/>
      <c r="B3" s="373" t="s">
        <v>346</v>
      </c>
      <c r="C3" s="371"/>
      <c r="D3" s="374"/>
      <c r="E3" s="10" t="s">
        <v>347</v>
      </c>
      <c r="F3" s="11" t="s">
        <v>96</v>
      </c>
      <c r="G3" s="8"/>
      <c r="H3" s="8"/>
      <c r="I3" s="8"/>
      <c r="J3" s="8"/>
      <c r="K3" s="8"/>
      <c r="L3" s="8"/>
      <c r="M3" s="8"/>
      <c r="N3" s="8"/>
      <c r="O3" s="8"/>
      <c r="P3" s="8"/>
      <c r="Q3" s="8"/>
      <c r="R3" s="8"/>
      <c r="S3" s="8"/>
      <c r="T3" s="8"/>
      <c r="U3" s="8"/>
      <c r="V3" s="8"/>
      <c r="W3" s="8"/>
      <c r="X3" s="8"/>
      <c r="Y3" s="8"/>
      <c r="Z3" s="8"/>
    </row>
    <row r="4" spans="1:26" ht="13.5" customHeight="1" x14ac:dyDescent="0.25">
      <c r="A4" s="8"/>
      <c r="B4" s="375" t="s">
        <v>348</v>
      </c>
      <c r="C4" s="378" t="s">
        <v>349</v>
      </c>
      <c r="D4" s="12" t="s">
        <v>126</v>
      </c>
      <c r="E4" s="13" t="s">
        <v>350</v>
      </c>
      <c r="F4" s="14">
        <v>0.25</v>
      </c>
      <c r="G4" s="8"/>
      <c r="H4" s="8"/>
      <c r="I4" s="8"/>
      <c r="J4" s="8"/>
      <c r="K4" s="8"/>
      <c r="L4" s="8"/>
      <c r="M4" s="8"/>
      <c r="N4" s="8"/>
      <c r="O4" s="8"/>
      <c r="P4" s="8"/>
      <c r="Q4" s="8"/>
      <c r="R4" s="8"/>
      <c r="S4" s="8"/>
      <c r="T4" s="8"/>
      <c r="U4" s="8"/>
      <c r="V4" s="8"/>
      <c r="W4" s="8"/>
      <c r="X4" s="8"/>
      <c r="Y4" s="8"/>
      <c r="Z4" s="8"/>
    </row>
    <row r="5" spans="1:26" ht="13.5" customHeight="1" x14ac:dyDescent="0.25">
      <c r="A5" s="8"/>
      <c r="B5" s="376"/>
      <c r="C5" s="379"/>
      <c r="D5" s="15" t="s">
        <v>179</v>
      </c>
      <c r="E5" s="16" t="s">
        <v>351</v>
      </c>
      <c r="F5" s="17">
        <v>0.15</v>
      </c>
      <c r="G5" s="8"/>
      <c r="H5" s="8"/>
      <c r="I5" s="8"/>
      <c r="J5" s="8"/>
      <c r="K5" s="8"/>
      <c r="L5" s="8"/>
      <c r="M5" s="8"/>
      <c r="N5" s="8"/>
      <c r="O5" s="8"/>
      <c r="P5" s="8"/>
      <c r="Q5" s="8"/>
      <c r="R5" s="8"/>
      <c r="S5" s="8"/>
      <c r="T5" s="8"/>
      <c r="U5" s="8"/>
      <c r="V5" s="8"/>
      <c r="W5" s="8"/>
      <c r="X5" s="8"/>
      <c r="Y5" s="8"/>
      <c r="Z5" s="8"/>
    </row>
    <row r="6" spans="1:26" ht="13.5" customHeight="1" x14ac:dyDescent="0.25">
      <c r="A6" s="8"/>
      <c r="B6" s="376"/>
      <c r="C6" s="368"/>
      <c r="D6" s="15" t="s">
        <v>261</v>
      </c>
      <c r="E6" s="16" t="s">
        <v>352</v>
      </c>
      <c r="F6" s="17">
        <v>0.1</v>
      </c>
      <c r="G6" s="8"/>
      <c r="H6" s="8"/>
      <c r="I6" s="8"/>
      <c r="J6" s="8"/>
      <c r="K6" s="8"/>
      <c r="L6" s="8"/>
      <c r="M6" s="8"/>
      <c r="N6" s="8"/>
      <c r="O6" s="8"/>
      <c r="P6" s="8"/>
      <c r="Q6" s="8"/>
      <c r="R6" s="8"/>
      <c r="S6" s="8"/>
      <c r="T6" s="8"/>
      <c r="U6" s="8"/>
      <c r="V6" s="8"/>
      <c r="W6" s="8"/>
      <c r="X6" s="8"/>
      <c r="Y6" s="8"/>
      <c r="Z6" s="8"/>
    </row>
    <row r="7" spans="1:26" ht="13.5" customHeight="1" x14ac:dyDescent="0.25">
      <c r="A7" s="8"/>
      <c r="B7" s="376"/>
      <c r="C7" s="380" t="s">
        <v>353</v>
      </c>
      <c r="D7" s="15" t="s">
        <v>284</v>
      </c>
      <c r="E7" s="16" t="s">
        <v>354</v>
      </c>
      <c r="F7" s="17">
        <v>0.25</v>
      </c>
      <c r="G7" s="8"/>
      <c r="H7" s="8"/>
      <c r="I7" s="8"/>
      <c r="J7" s="8"/>
      <c r="K7" s="8"/>
      <c r="L7" s="8"/>
      <c r="M7" s="8"/>
      <c r="N7" s="8"/>
      <c r="O7" s="8"/>
      <c r="P7" s="8"/>
      <c r="Q7" s="8"/>
      <c r="R7" s="8"/>
      <c r="S7" s="8"/>
      <c r="T7" s="8"/>
      <c r="U7" s="8"/>
      <c r="V7" s="8"/>
      <c r="W7" s="8"/>
      <c r="X7" s="8"/>
      <c r="Y7" s="8"/>
      <c r="Z7" s="8"/>
    </row>
    <row r="8" spans="1:26" ht="13.5" customHeight="1" x14ac:dyDescent="0.25">
      <c r="A8" s="8"/>
      <c r="B8" s="377"/>
      <c r="C8" s="368"/>
      <c r="D8" s="15" t="s">
        <v>127</v>
      </c>
      <c r="E8" s="16" t="s">
        <v>355</v>
      </c>
      <c r="F8" s="17">
        <v>0.15</v>
      </c>
      <c r="G8" s="8"/>
      <c r="H8" s="8"/>
      <c r="I8" s="8"/>
      <c r="J8" s="8"/>
      <c r="K8" s="8"/>
      <c r="L8" s="8"/>
      <c r="M8" s="8"/>
      <c r="N8" s="8"/>
      <c r="O8" s="8"/>
      <c r="P8" s="8"/>
      <c r="Q8" s="8"/>
      <c r="R8" s="8"/>
      <c r="S8" s="8"/>
      <c r="T8" s="8"/>
      <c r="U8" s="8"/>
      <c r="V8" s="8"/>
      <c r="W8" s="8"/>
      <c r="X8" s="8"/>
      <c r="Y8" s="8"/>
      <c r="Z8" s="8"/>
    </row>
    <row r="9" spans="1:26" ht="13.5" customHeight="1" x14ac:dyDescent="0.25">
      <c r="A9" s="8"/>
      <c r="B9" s="381" t="s">
        <v>356</v>
      </c>
      <c r="C9" s="367" t="s">
        <v>357</v>
      </c>
      <c r="D9" s="18" t="s">
        <v>128</v>
      </c>
      <c r="E9" s="19" t="s">
        <v>358</v>
      </c>
      <c r="F9" s="20"/>
      <c r="G9" s="21"/>
      <c r="H9" s="8"/>
      <c r="I9" s="8"/>
      <c r="J9" s="8"/>
      <c r="K9" s="8"/>
      <c r="L9" s="8"/>
      <c r="M9" s="8"/>
      <c r="N9" s="8"/>
      <c r="O9" s="8"/>
      <c r="P9" s="8"/>
      <c r="Q9" s="8"/>
      <c r="R9" s="8"/>
      <c r="S9" s="8"/>
      <c r="T9" s="8"/>
      <c r="U9" s="8"/>
      <c r="V9" s="8"/>
      <c r="W9" s="8"/>
      <c r="X9" s="8"/>
      <c r="Y9" s="8"/>
      <c r="Z9" s="8"/>
    </row>
    <row r="10" spans="1:26" ht="13.5" customHeight="1" x14ac:dyDescent="0.25">
      <c r="A10" s="8"/>
      <c r="B10" s="376"/>
      <c r="C10" s="368"/>
      <c r="D10" s="18" t="s">
        <v>149</v>
      </c>
      <c r="E10" s="19" t="s">
        <v>359</v>
      </c>
      <c r="F10" s="22"/>
      <c r="G10" s="8"/>
      <c r="H10" s="8"/>
      <c r="I10" s="8"/>
      <c r="J10" s="8"/>
      <c r="K10" s="8"/>
      <c r="L10" s="8"/>
      <c r="M10" s="8"/>
      <c r="N10" s="8"/>
      <c r="O10" s="8"/>
      <c r="P10" s="8"/>
      <c r="Q10" s="8"/>
      <c r="R10" s="8"/>
      <c r="S10" s="8"/>
      <c r="T10" s="8"/>
      <c r="U10" s="8"/>
      <c r="V10" s="8"/>
      <c r="W10" s="8"/>
      <c r="X10" s="8"/>
      <c r="Y10" s="8"/>
      <c r="Z10" s="8"/>
    </row>
    <row r="11" spans="1:26" ht="13.5" customHeight="1" x14ac:dyDescent="0.25">
      <c r="A11" s="8"/>
      <c r="B11" s="376"/>
      <c r="C11" s="367" t="s">
        <v>360</v>
      </c>
      <c r="D11" s="18" t="s">
        <v>129</v>
      </c>
      <c r="E11" s="19" t="s">
        <v>361</v>
      </c>
      <c r="F11" s="20"/>
      <c r="G11" s="8"/>
      <c r="H11" s="8"/>
      <c r="I11" s="8"/>
      <c r="J11" s="8"/>
      <c r="K11" s="8"/>
      <c r="L11" s="8"/>
      <c r="M11" s="8"/>
      <c r="N11" s="8"/>
      <c r="O11" s="8"/>
      <c r="P11" s="8"/>
      <c r="Q11" s="8"/>
      <c r="R11" s="8"/>
      <c r="S11" s="8"/>
      <c r="T11" s="8"/>
      <c r="U11" s="8"/>
      <c r="V11" s="8"/>
      <c r="W11" s="8"/>
      <c r="X11" s="8"/>
      <c r="Y11" s="8"/>
      <c r="Z11" s="8"/>
    </row>
    <row r="12" spans="1:26" ht="13.5" customHeight="1" x14ac:dyDescent="0.25">
      <c r="A12" s="8"/>
      <c r="B12" s="376"/>
      <c r="C12" s="368"/>
      <c r="D12" s="18" t="s">
        <v>171</v>
      </c>
      <c r="E12" s="19" t="s">
        <v>362</v>
      </c>
      <c r="F12" s="22"/>
      <c r="G12" s="8"/>
      <c r="H12" s="8"/>
      <c r="I12" s="8"/>
      <c r="J12" s="8"/>
      <c r="K12" s="8"/>
      <c r="L12" s="8"/>
      <c r="M12" s="8"/>
      <c r="N12" s="8"/>
      <c r="O12" s="8"/>
      <c r="P12" s="8"/>
      <c r="Q12" s="8"/>
      <c r="R12" s="8"/>
      <c r="S12" s="8"/>
      <c r="T12" s="8"/>
      <c r="U12" s="8"/>
      <c r="V12" s="8"/>
      <c r="W12" s="8"/>
      <c r="X12" s="8"/>
      <c r="Y12" s="8"/>
      <c r="Z12" s="8"/>
    </row>
    <row r="13" spans="1:26" ht="13.5" customHeight="1" x14ac:dyDescent="0.25">
      <c r="A13" s="8"/>
      <c r="B13" s="376"/>
      <c r="C13" s="367" t="s">
        <v>363</v>
      </c>
      <c r="D13" s="18" t="s">
        <v>130</v>
      </c>
      <c r="E13" s="19" t="s">
        <v>364</v>
      </c>
      <c r="F13" s="20"/>
      <c r="G13" s="8"/>
      <c r="H13" s="21"/>
      <c r="I13" s="8"/>
      <c r="J13" s="8"/>
      <c r="K13" s="8"/>
      <c r="L13" s="8"/>
      <c r="M13" s="8"/>
      <c r="N13" s="8"/>
      <c r="O13" s="8"/>
      <c r="P13" s="8"/>
      <c r="Q13" s="8"/>
      <c r="R13" s="8"/>
      <c r="S13" s="8"/>
      <c r="T13" s="8"/>
      <c r="U13" s="8"/>
      <c r="V13" s="8"/>
      <c r="W13" s="8"/>
      <c r="X13" s="8"/>
      <c r="Y13" s="8"/>
      <c r="Z13" s="8"/>
    </row>
    <row r="14" spans="1:26" ht="13.5" customHeight="1" x14ac:dyDescent="0.25">
      <c r="A14" s="8"/>
      <c r="B14" s="382"/>
      <c r="C14" s="369"/>
      <c r="D14" s="23" t="s">
        <v>150</v>
      </c>
      <c r="E14" s="24" t="s">
        <v>365</v>
      </c>
      <c r="F14" s="22"/>
      <c r="G14" s="8"/>
      <c r="H14" s="8"/>
      <c r="I14" s="8"/>
      <c r="J14" s="8"/>
      <c r="K14" s="8"/>
      <c r="L14" s="8"/>
      <c r="M14" s="8"/>
      <c r="N14" s="8"/>
      <c r="O14" s="8"/>
      <c r="P14" s="8"/>
      <c r="Q14" s="8"/>
      <c r="R14" s="8"/>
      <c r="S14" s="8"/>
      <c r="T14" s="8"/>
      <c r="U14" s="8"/>
      <c r="V14" s="8"/>
      <c r="W14" s="8"/>
      <c r="X14" s="8"/>
      <c r="Y14" s="8"/>
      <c r="Z14" s="8"/>
    </row>
    <row r="15" spans="1:26" ht="49.5" customHeight="1" x14ac:dyDescent="0.25">
      <c r="A15" s="8"/>
      <c r="B15" s="365" t="s">
        <v>366</v>
      </c>
      <c r="C15" s="366"/>
      <c r="D15" s="366"/>
      <c r="E15" s="366"/>
      <c r="F15" s="366"/>
      <c r="G15" s="8"/>
      <c r="H15" s="8"/>
      <c r="I15" s="8"/>
      <c r="J15" s="8"/>
      <c r="K15" s="8"/>
      <c r="L15" s="8"/>
      <c r="M15" s="8"/>
      <c r="N15" s="8"/>
      <c r="O15" s="8"/>
      <c r="P15" s="8"/>
      <c r="Q15" s="8"/>
      <c r="R15" s="8"/>
      <c r="S15" s="8"/>
      <c r="T15" s="8"/>
      <c r="U15" s="8"/>
      <c r="V15" s="8"/>
      <c r="W15" s="8"/>
      <c r="X15" s="8"/>
      <c r="Y15" s="8"/>
      <c r="Z15" s="8"/>
    </row>
    <row r="16" spans="1:26" ht="27" customHeight="1" x14ac:dyDescent="0.25">
      <c r="A16" s="8"/>
      <c r="B16" s="25"/>
      <c r="C16" s="8"/>
      <c r="D16" s="8"/>
      <c r="E16" s="8"/>
      <c r="F16" s="8"/>
      <c r="G16" s="8"/>
      <c r="H16" s="8"/>
      <c r="I16" s="8"/>
      <c r="J16" s="8"/>
      <c r="K16" s="8"/>
      <c r="L16" s="8"/>
      <c r="M16" s="8"/>
      <c r="N16" s="8"/>
      <c r="O16" s="8"/>
      <c r="P16" s="8"/>
      <c r="Q16" s="8"/>
      <c r="R16" s="8"/>
      <c r="S16" s="8"/>
      <c r="T16" s="8"/>
      <c r="U16" s="8"/>
      <c r="V16" s="8"/>
      <c r="W16" s="8"/>
      <c r="X16" s="8"/>
      <c r="Y16" s="8"/>
      <c r="Z16" s="8"/>
    </row>
    <row r="17" spans="1:26" ht="13.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5"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9F1D-3104-4F24-9B05-F38D3CB4CFE8}">
  <dimension ref="A1:Z1000"/>
  <sheetViews>
    <sheetView topLeftCell="A14" zoomScale="80" zoomScaleNormal="80" workbookViewId="0">
      <selection activeCell="J13" sqref="J13"/>
    </sheetView>
  </sheetViews>
  <sheetFormatPr baseColWidth="10" defaultColWidth="14.42578125" defaultRowHeight="15" customHeight="1" x14ac:dyDescent="0.25"/>
  <cols>
    <col min="1" max="1" width="14.42578125" customWidth="1"/>
    <col min="2" max="2" width="16.42578125" customWidth="1"/>
    <col min="3" max="3" width="44.85546875" customWidth="1"/>
    <col min="4" max="4" width="91.28515625" customWidth="1"/>
    <col min="5" max="5" width="48.42578125" customWidth="1"/>
    <col min="6" max="26" width="11.42578125" customWidth="1"/>
  </cols>
  <sheetData>
    <row r="1" spans="1:26" ht="18" x14ac:dyDescent="0.25">
      <c r="A1" s="383" t="s">
        <v>412</v>
      </c>
      <c r="B1" s="366"/>
      <c r="C1" s="366"/>
      <c r="D1" s="366"/>
      <c r="E1" s="366"/>
      <c r="F1" s="366"/>
      <c r="G1" s="1"/>
      <c r="H1" s="1"/>
      <c r="I1" s="1"/>
      <c r="J1" s="1"/>
      <c r="K1" s="1"/>
      <c r="L1" s="1"/>
      <c r="M1" s="1"/>
      <c r="N1" s="1"/>
      <c r="O1" s="1"/>
      <c r="P1" s="1"/>
      <c r="Q1" s="1"/>
      <c r="R1" s="1"/>
      <c r="S1" s="1"/>
      <c r="T1" s="1"/>
      <c r="U1" s="1"/>
      <c r="V1" s="1"/>
      <c r="W1" s="1"/>
      <c r="X1" s="1"/>
      <c r="Y1" s="1"/>
      <c r="Z1" s="1"/>
    </row>
    <row r="2" spans="1:26" ht="18" x14ac:dyDescent="0.25">
      <c r="A2" s="383" t="s">
        <v>413</v>
      </c>
      <c r="B2" s="366"/>
      <c r="C2" s="366"/>
      <c r="D2" s="366"/>
      <c r="E2" s="366"/>
      <c r="F2" s="366"/>
      <c r="G2" s="1"/>
      <c r="H2" s="1"/>
      <c r="I2" s="1"/>
      <c r="J2" s="1"/>
      <c r="K2" s="1"/>
      <c r="L2" s="1"/>
      <c r="M2" s="1"/>
      <c r="N2" s="1"/>
      <c r="O2" s="1"/>
      <c r="P2" s="1"/>
      <c r="Q2" s="1"/>
      <c r="R2" s="1"/>
      <c r="S2" s="1"/>
      <c r="T2" s="1"/>
      <c r="U2" s="1"/>
      <c r="V2" s="1"/>
      <c r="W2" s="1"/>
      <c r="X2" s="1"/>
      <c r="Y2" s="1"/>
      <c r="Z2" s="1"/>
    </row>
    <row r="3" spans="1:26" ht="18" x14ac:dyDescent="0.25">
      <c r="A3" s="383" t="s">
        <v>414</v>
      </c>
      <c r="B3" s="366"/>
      <c r="C3" s="366"/>
      <c r="D3" s="366"/>
      <c r="E3" s="366"/>
      <c r="F3" s="366"/>
      <c r="G3" s="1"/>
      <c r="H3" s="1"/>
      <c r="I3" s="1"/>
      <c r="J3" s="1"/>
      <c r="K3" s="1"/>
      <c r="L3" s="1"/>
      <c r="M3" s="1"/>
      <c r="N3" s="1"/>
      <c r="O3" s="1"/>
      <c r="P3" s="1"/>
      <c r="Q3" s="1"/>
      <c r="R3" s="1"/>
      <c r="S3" s="1"/>
      <c r="T3" s="1"/>
      <c r="U3" s="1"/>
      <c r="V3" s="1"/>
      <c r="W3" s="1"/>
      <c r="X3" s="1"/>
      <c r="Y3" s="1"/>
      <c r="Z3" s="1"/>
    </row>
    <row r="4" spans="1:26" x14ac:dyDescent="0.25">
      <c r="A4" s="384" t="s">
        <v>415</v>
      </c>
      <c r="B4" s="366"/>
      <c r="C4" s="366"/>
      <c r="D4" s="366"/>
      <c r="E4" s="366"/>
      <c r="F4" s="366"/>
      <c r="G4" s="1"/>
      <c r="H4" s="1"/>
      <c r="I4" s="1"/>
      <c r="J4" s="1"/>
      <c r="K4" s="1"/>
      <c r="L4" s="1"/>
      <c r="M4" s="1"/>
      <c r="N4" s="1"/>
      <c r="O4" s="1"/>
      <c r="P4" s="1"/>
      <c r="Q4" s="1"/>
      <c r="R4" s="1"/>
      <c r="S4" s="1"/>
      <c r="T4" s="1"/>
      <c r="U4" s="1"/>
      <c r="V4" s="1"/>
      <c r="W4" s="1"/>
      <c r="X4" s="1"/>
      <c r="Y4" s="1"/>
      <c r="Z4" s="1"/>
    </row>
    <row r="5" spans="1:26" ht="15.75" x14ac:dyDescent="0.25">
      <c r="A5" s="107" t="s">
        <v>416</v>
      </c>
      <c r="B5" s="107" t="s">
        <v>417</v>
      </c>
      <c r="C5" s="107" t="s">
        <v>418</v>
      </c>
      <c r="D5" s="107" t="s">
        <v>419</v>
      </c>
      <c r="E5" s="107" t="s">
        <v>420</v>
      </c>
      <c r="F5" s="1"/>
      <c r="G5" s="52"/>
      <c r="H5" s="1"/>
      <c r="I5" s="1"/>
      <c r="J5" s="1"/>
      <c r="K5" s="1"/>
      <c r="L5" s="1"/>
      <c r="M5" s="1"/>
      <c r="N5" s="1"/>
      <c r="O5" s="1"/>
      <c r="P5" s="1"/>
      <c r="Q5" s="1"/>
      <c r="R5" s="1"/>
      <c r="S5" s="1"/>
      <c r="T5" s="1"/>
      <c r="U5" s="1"/>
      <c r="V5" s="1"/>
      <c r="W5" s="1"/>
      <c r="X5" s="1"/>
      <c r="Y5" s="1"/>
      <c r="Z5" s="1"/>
    </row>
    <row r="6" spans="1:26" s="103" customFormat="1" ht="34.5" customHeight="1" x14ac:dyDescent="0.25">
      <c r="A6" s="53">
        <v>45342</v>
      </c>
      <c r="B6" s="54">
        <v>2</v>
      </c>
      <c r="C6" s="57" t="s">
        <v>421</v>
      </c>
      <c r="D6" s="55" t="s">
        <v>422</v>
      </c>
      <c r="E6" s="56" t="s">
        <v>423</v>
      </c>
      <c r="F6" s="102"/>
      <c r="G6" s="102"/>
      <c r="H6" s="102"/>
      <c r="I6" s="102"/>
      <c r="J6" s="102"/>
      <c r="K6" s="102"/>
      <c r="L6" s="102"/>
      <c r="M6" s="102"/>
      <c r="N6" s="102"/>
      <c r="O6" s="102"/>
      <c r="P6" s="102"/>
      <c r="Q6" s="102"/>
      <c r="R6" s="102"/>
      <c r="S6" s="102"/>
      <c r="T6" s="102"/>
      <c r="U6" s="102"/>
      <c r="V6" s="102"/>
      <c r="W6" s="102"/>
      <c r="X6" s="102"/>
      <c r="Y6" s="102"/>
      <c r="Z6" s="102"/>
    </row>
    <row r="7" spans="1:26" s="103" customFormat="1" ht="34.5" customHeight="1" x14ac:dyDescent="0.25">
      <c r="A7" s="53">
        <v>45443</v>
      </c>
      <c r="B7" s="54">
        <v>3</v>
      </c>
      <c r="C7" s="57" t="s">
        <v>424</v>
      </c>
      <c r="D7" s="55" t="s">
        <v>425</v>
      </c>
      <c r="E7" s="58" t="s">
        <v>426</v>
      </c>
      <c r="F7" s="102"/>
      <c r="G7" s="102"/>
      <c r="H7" s="102"/>
      <c r="I7" s="102"/>
      <c r="J7" s="102"/>
      <c r="K7" s="102"/>
      <c r="L7" s="102"/>
      <c r="M7" s="102"/>
      <c r="N7" s="102"/>
      <c r="O7" s="102"/>
      <c r="P7" s="102"/>
      <c r="Q7" s="102"/>
      <c r="R7" s="102"/>
      <c r="S7" s="102"/>
      <c r="T7" s="102"/>
      <c r="U7" s="102"/>
      <c r="V7" s="102"/>
      <c r="W7" s="102"/>
      <c r="X7" s="102"/>
      <c r="Y7" s="102"/>
      <c r="Z7" s="102"/>
    </row>
    <row r="8" spans="1:26" s="103" customFormat="1" ht="34.5" customHeight="1" x14ac:dyDescent="0.25">
      <c r="A8" s="53">
        <v>45443</v>
      </c>
      <c r="B8" s="54">
        <v>3</v>
      </c>
      <c r="C8" s="57" t="s">
        <v>427</v>
      </c>
      <c r="D8" s="59" t="s">
        <v>428</v>
      </c>
      <c r="E8" s="58" t="s">
        <v>429</v>
      </c>
      <c r="F8" s="102"/>
      <c r="G8" s="102"/>
      <c r="H8" s="102"/>
      <c r="I8" s="102"/>
      <c r="J8" s="102"/>
      <c r="K8" s="102"/>
      <c r="L8" s="102"/>
      <c r="M8" s="102"/>
      <c r="N8" s="102"/>
      <c r="O8" s="102"/>
      <c r="P8" s="102"/>
      <c r="Q8" s="102"/>
      <c r="R8" s="102"/>
      <c r="S8" s="102"/>
      <c r="T8" s="102"/>
      <c r="U8" s="102"/>
      <c r="V8" s="102"/>
      <c r="W8" s="102"/>
      <c r="X8" s="102"/>
      <c r="Y8" s="102"/>
      <c r="Z8" s="102"/>
    </row>
    <row r="9" spans="1:26" s="103" customFormat="1" ht="34.5" customHeight="1" x14ac:dyDescent="0.25">
      <c r="A9" s="53">
        <v>45443</v>
      </c>
      <c r="B9" s="54">
        <v>3</v>
      </c>
      <c r="C9" s="57" t="s">
        <v>427</v>
      </c>
      <c r="D9" s="59" t="s">
        <v>430</v>
      </c>
      <c r="E9" s="58" t="s">
        <v>429</v>
      </c>
      <c r="F9" s="102"/>
      <c r="G9" s="102"/>
      <c r="H9" s="102"/>
      <c r="I9" s="102"/>
      <c r="J9" s="102"/>
      <c r="K9" s="102"/>
      <c r="L9" s="102"/>
      <c r="M9" s="102"/>
      <c r="N9" s="102"/>
      <c r="O9" s="102"/>
      <c r="P9" s="102"/>
      <c r="Q9" s="102"/>
      <c r="R9" s="102"/>
      <c r="S9" s="102"/>
      <c r="T9" s="102"/>
      <c r="U9" s="102"/>
      <c r="V9" s="102"/>
      <c r="W9" s="102"/>
      <c r="X9" s="102"/>
      <c r="Y9" s="102"/>
      <c r="Z9" s="102"/>
    </row>
    <row r="10" spans="1:26" s="103" customFormat="1" ht="34.5" customHeight="1" x14ac:dyDescent="0.25">
      <c r="A10" s="53">
        <v>45443</v>
      </c>
      <c r="B10" s="54">
        <v>3</v>
      </c>
      <c r="C10" s="57" t="s">
        <v>427</v>
      </c>
      <c r="D10" s="59" t="s">
        <v>431</v>
      </c>
      <c r="E10" s="58" t="s">
        <v>429</v>
      </c>
      <c r="F10" s="102"/>
      <c r="G10" s="102"/>
      <c r="H10" s="102"/>
      <c r="I10" s="102"/>
      <c r="J10" s="102"/>
      <c r="K10" s="102"/>
      <c r="L10" s="102"/>
      <c r="M10" s="102"/>
      <c r="N10" s="102"/>
      <c r="O10" s="102"/>
      <c r="P10" s="102"/>
      <c r="Q10" s="102"/>
      <c r="R10" s="102"/>
      <c r="S10" s="102"/>
      <c r="T10" s="102"/>
      <c r="U10" s="102"/>
      <c r="V10" s="102"/>
      <c r="W10" s="102"/>
      <c r="X10" s="102"/>
      <c r="Y10" s="102"/>
      <c r="Z10" s="102"/>
    </row>
    <row r="11" spans="1:26" s="103" customFormat="1" ht="34.5" customHeight="1" x14ac:dyDescent="0.25">
      <c r="A11" s="53">
        <v>45443</v>
      </c>
      <c r="B11" s="54">
        <v>3</v>
      </c>
      <c r="C11" s="57" t="s">
        <v>427</v>
      </c>
      <c r="D11" s="59" t="s">
        <v>432</v>
      </c>
      <c r="E11" s="58" t="s">
        <v>429</v>
      </c>
      <c r="F11" s="102"/>
      <c r="G11" s="102"/>
      <c r="H11" s="102"/>
      <c r="I11" s="102"/>
      <c r="J11" s="102"/>
      <c r="K11" s="102"/>
      <c r="L11" s="102"/>
      <c r="M11" s="102"/>
      <c r="N11" s="102"/>
      <c r="O11" s="102"/>
      <c r="P11" s="102"/>
      <c r="Q11" s="102"/>
      <c r="R11" s="102"/>
      <c r="S11" s="102"/>
      <c r="T11" s="102"/>
      <c r="U11" s="102"/>
      <c r="V11" s="102"/>
      <c r="W11" s="102"/>
      <c r="X11" s="102"/>
      <c r="Y11" s="102"/>
      <c r="Z11" s="102"/>
    </row>
    <row r="12" spans="1:26" s="103" customFormat="1" ht="34.5" customHeight="1" x14ac:dyDescent="0.25">
      <c r="A12" s="53">
        <v>45443</v>
      </c>
      <c r="B12" s="54">
        <v>3</v>
      </c>
      <c r="C12" s="57" t="s">
        <v>427</v>
      </c>
      <c r="D12" s="55" t="s">
        <v>433</v>
      </c>
      <c r="E12" s="58" t="s">
        <v>429</v>
      </c>
      <c r="F12" s="102"/>
      <c r="G12" s="102"/>
      <c r="H12" s="102"/>
      <c r="I12" s="102"/>
      <c r="J12" s="102"/>
      <c r="K12" s="102"/>
      <c r="L12" s="102"/>
      <c r="M12" s="102"/>
      <c r="N12" s="102"/>
      <c r="O12" s="102"/>
      <c r="P12" s="102"/>
      <c r="Q12" s="102"/>
      <c r="R12" s="102"/>
      <c r="S12" s="102"/>
      <c r="T12" s="102"/>
      <c r="U12" s="102"/>
      <c r="V12" s="102"/>
      <c r="W12" s="102"/>
      <c r="X12" s="102"/>
      <c r="Y12" s="102"/>
      <c r="Z12" s="102"/>
    </row>
    <row r="13" spans="1:26" s="103" customFormat="1" ht="34.5" customHeight="1" x14ac:dyDescent="0.25">
      <c r="A13" s="53">
        <v>45443</v>
      </c>
      <c r="B13" s="54">
        <v>3</v>
      </c>
      <c r="C13" s="60" t="s">
        <v>434</v>
      </c>
      <c r="D13" s="59" t="s">
        <v>550</v>
      </c>
      <c r="E13" s="58" t="s">
        <v>435</v>
      </c>
      <c r="F13" s="102"/>
      <c r="G13" s="102"/>
      <c r="H13" s="102"/>
      <c r="I13" s="102"/>
      <c r="J13" s="102"/>
      <c r="K13" s="102"/>
      <c r="L13" s="102"/>
      <c r="M13" s="102"/>
      <c r="N13" s="102"/>
      <c r="O13" s="102"/>
      <c r="P13" s="102"/>
      <c r="Q13" s="102"/>
      <c r="R13" s="102"/>
      <c r="S13" s="102"/>
      <c r="T13" s="102"/>
      <c r="U13" s="102"/>
      <c r="V13" s="102"/>
      <c r="W13" s="102"/>
      <c r="X13" s="102"/>
      <c r="Y13" s="102"/>
      <c r="Z13" s="102"/>
    </row>
    <row r="14" spans="1:26" s="103" customFormat="1" ht="34.5" customHeight="1" x14ac:dyDescent="0.25">
      <c r="A14" s="53">
        <v>45443</v>
      </c>
      <c r="B14" s="54">
        <v>3</v>
      </c>
      <c r="C14" s="60" t="s">
        <v>434</v>
      </c>
      <c r="D14" s="59" t="s">
        <v>436</v>
      </c>
      <c r="E14" s="58" t="s">
        <v>435</v>
      </c>
      <c r="F14" s="102"/>
      <c r="G14" s="102"/>
      <c r="H14" s="102"/>
      <c r="I14" s="102"/>
      <c r="J14" s="102"/>
      <c r="K14" s="102"/>
      <c r="L14" s="102"/>
      <c r="M14" s="102"/>
      <c r="N14" s="102"/>
      <c r="O14" s="102"/>
      <c r="P14" s="102"/>
      <c r="Q14" s="102"/>
      <c r="R14" s="102"/>
      <c r="S14" s="102"/>
      <c r="T14" s="102"/>
      <c r="U14" s="102"/>
      <c r="V14" s="102"/>
      <c r="W14" s="102"/>
      <c r="X14" s="102"/>
      <c r="Y14" s="102"/>
      <c r="Z14" s="102"/>
    </row>
    <row r="15" spans="1:26" s="103" customFormat="1" ht="34.5" customHeight="1" x14ac:dyDescent="0.25">
      <c r="A15" s="53">
        <v>45443</v>
      </c>
      <c r="B15" s="54">
        <v>3</v>
      </c>
      <c r="C15" s="60" t="s">
        <v>434</v>
      </c>
      <c r="D15" s="59" t="s">
        <v>437</v>
      </c>
      <c r="E15" s="58" t="s">
        <v>435</v>
      </c>
      <c r="F15" s="102"/>
      <c r="G15" s="102"/>
      <c r="H15" s="102"/>
      <c r="I15" s="102"/>
      <c r="J15" s="102"/>
      <c r="K15" s="102"/>
      <c r="L15" s="102"/>
      <c r="M15" s="102"/>
      <c r="N15" s="102"/>
      <c r="O15" s="102"/>
      <c r="P15" s="102"/>
      <c r="Q15" s="102"/>
      <c r="R15" s="102"/>
      <c r="S15" s="102"/>
      <c r="T15" s="102"/>
      <c r="U15" s="102"/>
      <c r="V15" s="102"/>
      <c r="W15" s="102"/>
      <c r="X15" s="102"/>
      <c r="Y15" s="102"/>
      <c r="Z15" s="102"/>
    </row>
    <row r="16" spans="1:26" s="103" customFormat="1" ht="34.5" customHeight="1" x14ac:dyDescent="0.25">
      <c r="A16" s="53">
        <v>45443</v>
      </c>
      <c r="B16" s="54">
        <v>3</v>
      </c>
      <c r="C16" s="60" t="s">
        <v>434</v>
      </c>
      <c r="D16" s="59" t="s">
        <v>438</v>
      </c>
      <c r="E16" s="58" t="s">
        <v>435</v>
      </c>
      <c r="F16" s="102"/>
      <c r="G16" s="102"/>
      <c r="H16" s="102"/>
      <c r="I16" s="102"/>
      <c r="J16" s="102"/>
      <c r="K16" s="102"/>
      <c r="L16" s="102"/>
      <c r="M16" s="102"/>
      <c r="N16" s="102"/>
      <c r="O16" s="102"/>
      <c r="P16" s="102"/>
      <c r="Q16" s="102"/>
      <c r="R16" s="102"/>
      <c r="S16" s="102"/>
      <c r="T16" s="102"/>
      <c r="U16" s="102"/>
      <c r="V16" s="102"/>
      <c r="W16" s="102"/>
      <c r="X16" s="102"/>
      <c r="Y16" s="102"/>
      <c r="Z16" s="102"/>
    </row>
    <row r="17" spans="1:26" s="103" customFormat="1" ht="34.5" customHeight="1" x14ac:dyDescent="0.25">
      <c r="A17" s="53">
        <v>45443</v>
      </c>
      <c r="B17" s="54">
        <v>3</v>
      </c>
      <c r="C17" s="61" t="s">
        <v>439</v>
      </c>
      <c r="D17" s="59" t="s">
        <v>440</v>
      </c>
      <c r="E17" s="58" t="s">
        <v>435</v>
      </c>
      <c r="F17" s="102"/>
      <c r="G17" s="102"/>
      <c r="H17" s="102"/>
      <c r="I17" s="102"/>
      <c r="J17" s="102"/>
      <c r="K17" s="102"/>
      <c r="L17" s="102"/>
      <c r="M17" s="102"/>
      <c r="N17" s="102"/>
      <c r="O17" s="102"/>
      <c r="P17" s="102"/>
      <c r="Q17" s="102"/>
      <c r="R17" s="102"/>
      <c r="S17" s="102"/>
      <c r="T17" s="102"/>
      <c r="U17" s="102"/>
      <c r="V17" s="102"/>
      <c r="W17" s="102"/>
      <c r="X17" s="102"/>
      <c r="Y17" s="102"/>
      <c r="Z17" s="102"/>
    </row>
    <row r="18" spans="1:26" s="103" customFormat="1" ht="34.5" customHeight="1" x14ac:dyDescent="0.25">
      <c r="A18" s="53">
        <v>45443</v>
      </c>
      <c r="B18" s="54">
        <v>3</v>
      </c>
      <c r="C18" s="61" t="s">
        <v>439</v>
      </c>
      <c r="D18" s="59" t="s">
        <v>441</v>
      </c>
      <c r="E18" s="58" t="s">
        <v>442</v>
      </c>
      <c r="F18" s="102"/>
      <c r="G18" s="102"/>
      <c r="H18" s="102"/>
      <c r="I18" s="102"/>
      <c r="J18" s="102"/>
      <c r="K18" s="102"/>
      <c r="L18" s="102"/>
      <c r="M18" s="102"/>
      <c r="N18" s="102"/>
      <c r="O18" s="102"/>
      <c r="P18" s="102"/>
      <c r="Q18" s="102"/>
      <c r="R18" s="102"/>
      <c r="S18" s="102"/>
      <c r="T18" s="102"/>
      <c r="U18" s="102"/>
      <c r="V18" s="102"/>
      <c r="W18" s="102"/>
      <c r="X18" s="102"/>
      <c r="Y18" s="102"/>
      <c r="Z18" s="102"/>
    </row>
    <row r="19" spans="1:26" s="103" customFormat="1" ht="34.5" customHeight="1" x14ac:dyDescent="0.25">
      <c r="A19" s="53">
        <v>45443</v>
      </c>
      <c r="B19" s="54">
        <v>3</v>
      </c>
      <c r="C19" s="61" t="s">
        <v>439</v>
      </c>
      <c r="D19" s="59" t="s">
        <v>443</v>
      </c>
      <c r="E19" s="58" t="s">
        <v>444</v>
      </c>
      <c r="F19" s="102"/>
      <c r="G19" s="102"/>
      <c r="H19" s="102"/>
      <c r="I19" s="102"/>
      <c r="J19" s="102"/>
      <c r="K19" s="102"/>
      <c r="L19" s="102"/>
      <c r="M19" s="102"/>
      <c r="N19" s="102"/>
      <c r="O19" s="102"/>
      <c r="P19" s="102"/>
      <c r="Q19" s="102"/>
      <c r="R19" s="102"/>
      <c r="S19" s="102"/>
      <c r="T19" s="102"/>
      <c r="U19" s="102"/>
      <c r="V19" s="102"/>
      <c r="W19" s="102"/>
      <c r="X19" s="102"/>
      <c r="Y19" s="102"/>
      <c r="Z19" s="102"/>
    </row>
    <row r="20" spans="1:26" s="103" customFormat="1" ht="34.5" customHeight="1" x14ac:dyDescent="0.25">
      <c r="A20" s="53">
        <v>45443</v>
      </c>
      <c r="B20" s="54">
        <v>3</v>
      </c>
      <c r="C20" s="61" t="s">
        <v>439</v>
      </c>
      <c r="D20" s="59" t="s">
        <v>445</v>
      </c>
      <c r="E20" s="58" t="s">
        <v>446</v>
      </c>
      <c r="F20" s="102"/>
      <c r="G20" s="102"/>
      <c r="H20" s="102"/>
      <c r="I20" s="102"/>
      <c r="J20" s="102"/>
      <c r="K20" s="102"/>
      <c r="L20" s="102"/>
      <c r="M20" s="102"/>
      <c r="N20" s="102"/>
      <c r="O20" s="102"/>
      <c r="P20" s="102"/>
      <c r="Q20" s="102"/>
      <c r="R20" s="102"/>
      <c r="S20" s="102"/>
      <c r="T20" s="102"/>
      <c r="U20" s="102"/>
      <c r="V20" s="102"/>
      <c r="W20" s="102"/>
      <c r="X20" s="102"/>
      <c r="Y20" s="102"/>
      <c r="Z20" s="102"/>
    </row>
    <row r="21" spans="1:26" s="103" customFormat="1" ht="34.5" customHeight="1" x14ac:dyDescent="0.25">
      <c r="A21" s="53">
        <v>45443</v>
      </c>
      <c r="B21" s="54">
        <v>3</v>
      </c>
      <c r="C21" s="61" t="s">
        <v>447</v>
      </c>
      <c r="D21" s="59" t="s">
        <v>448</v>
      </c>
      <c r="E21" s="58" t="s">
        <v>446</v>
      </c>
      <c r="F21" s="102"/>
      <c r="G21" s="102"/>
      <c r="H21" s="102"/>
      <c r="I21" s="102"/>
      <c r="J21" s="102"/>
      <c r="K21" s="102"/>
      <c r="L21" s="102"/>
      <c r="M21" s="102"/>
      <c r="N21" s="102"/>
      <c r="O21" s="102"/>
      <c r="P21" s="102"/>
      <c r="Q21" s="102"/>
      <c r="R21" s="102"/>
      <c r="S21" s="102"/>
      <c r="T21" s="102"/>
      <c r="U21" s="102"/>
      <c r="V21" s="102"/>
      <c r="W21" s="102"/>
      <c r="X21" s="102"/>
      <c r="Y21" s="102"/>
      <c r="Z21" s="102"/>
    </row>
    <row r="22" spans="1:26" s="103" customFormat="1" ht="59.25" customHeight="1" x14ac:dyDescent="0.25">
      <c r="A22" s="53">
        <v>45443</v>
      </c>
      <c r="B22" s="54">
        <v>3</v>
      </c>
      <c r="C22" s="60" t="s">
        <v>447</v>
      </c>
      <c r="D22" s="59" t="s">
        <v>449</v>
      </c>
      <c r="E22" s="58" t="s">
        <v>446</v>
      </c>
      <c r="F22" s="102"/>
      <c r="G22" s="102"/>
      <c r="H22" s="102"/>
      <c r="I22" s="102"/>
      <c r="J22" s="102"/>
      <c r="K22" s="102"/>
      <c r="L22" s="102"/>
      <c r="M22" s="102"/>
      <c r="N22" s="102"/>
      <c r="O22" s="102"/>
      <c r="P22" s="102"/>
      <c r="Q22" s="102"/>
      <c r="R22" s="102"/>
      <c r="S22" s="102"/>
      <c r="T22" s="102"/>
      <c r="U22" s="102"/>
      <c r="V22" s="102"/>
      <c r="W22" s="102"/>
      <c r="X22" s="102"/>
      <c r="Y22" s="102"/>
      <c r="Z22" s="102"/>
    </row>
    <row r="23" spans="1:26" ht="15.75" customHeight="1" x14ac:dyDescent="0.25">
      <c r="A23" s="53"/>
      <c r="B23" s="54"/>
      <c r="C23" s="62"/>
      <c r="D23" s="59"/>
      <c r="E23" s="63"/>
      <c r="F23" s="1"/>
      <c r="G23" s="1"/>
      <c r="H23" s="1"/>
      <c r="I23" s="1"/>
      <c r="J23" s="1"/>
      <c r="K23" s="1"/>
      <c r="L23" s="1"/>
      <c r="M23" s="1"/>
      <c r="N23" s="1"/>
      <c r="O23" s="1"/>
      <c r="P23" s="1"/>
      <c r="Q23" s="1"/>
      <c r="R23" s="1"/>
      <c r="S23" s="1"/>
      <c r="T23" s="1"/>
      <c r="U23" s="1"/>
      <c r="V23" s="1"/>
      <c r="W23" s="1"/>
      <c r="X23" s="1"/>
      <c r="Y23" s="1"/>
      <c r="Z23" s="1"/>
    </row>
    <row r="24" spans="1:26" ht="15.75" customHeight="1" x14ac:dyDescent="0.25">
      <c r="A24" s="53"/>
      <c r="B24" s="54"/>
      <c r="C24" s="62"/>
      <c r="D24" s="59"/>
      <c r="E24" s="63"/>
      <c r="F24" s="1"/>
      <c r="G24" s="1"/>
      <c r="H24" s="1"/>
      <c r="I24" s="1"/>
      <c r="J24" s="1"/>
      <c r="K24" s="1"/>
      <c r="L24" s="1"/>
      <c r="M24" s="1"/>
      <c r="N24" s="1"/>
      <c r="O24" s="1"/>
      <c r="P24" s="1"/>
      <c r="Q24" s="1"/>
      <c r="R24" s="1"/>
      <c r="S24" s="1"/>
      <c r="T24" s="1"/>
      <c r="U24" s="1"/>
      <c r="V24" s="1"/>
      <c r="W24" s="1"/>
      <c r="X24" s="1"/>
      <c r="Y24" s="1"/>
      <c r="Z24" s="1"/>
    </row>
    <row r="25" spans="1:26" ht="15.75" customHeight="1" x14ac:dyDescent="0.25">
      <c r="A25" s="53"/>
      <c r="B25" s="54"/>
      <c r="C25" s="62"/>
      <c r="D25" s="59"/>
      <c r="E25" s="63"/>
      <c r="F25" s="1"/>
      <c r="G25" s="1"/>
      <c r="H25" s="1"/>
      <c r="I25" s="1"/>
      <c r="J25" s="1"/>
      <c r="K25" s="1"/>
      <c r="L25" s="1"/>
      <c r="M25" s="1"/>
      <c r="N25" s="1"/>
      <c r="O25" s="1"/>
      <c r="P25" s="1"/>
      <c r="Q25" s="1"/>
      <c r="R25" s="1"/>
      <c r="S25" s="1"/>
      <c r="T25" s="1"/>
      <c r="U25" s="1"/>
      <c r="V25" s="1"/>
      <c r="W25" s="1"/>
      <c r="X25" s="1"/>
      <c r="Y25" s="1"/>
      <c r="Z25" s="1"/>
    </row>
    <row r="26" spans="1:26" ht="15.75" customHeight="1" x14ac:dyDescent="0.25">
      <c r="A26" s="53"/>
      <c r="B26" s="54"/>
      <c r="C26" s="62"/>
      <c r="D26" s="59"/>
      <c r="E26" s="63"/>
      <c r="F26" s="1"/>
      <c r="G26" s="1"/>
      <c r="H26" s="1"/>
      <c r="I26" s="1"/>
      <c r="J26" s="1"/>
      <c r="K26" s="1"/>
      <c r="L26" s="1"/>
      <c r="M26" s="1"/>
      <c r="N26" s="1"/>
      <c r="O26" s="1"/>
      <c r="P26" s="1"/>
      <c r="Q26" s="1"/>
      <c r="R26" s="1"/>
      <c r="S26" s="1"/>
      <c r="T26" s="1"/>
      <c r="U26" s="1"/>
      <c r="V26" s="1"/>
      <c r="W26" s="1"/>
      <c r="X26" s="1"/>
      <c r="Y26" s="1"/>
      <c r="Z26" s="1"/>
    </row>
    <row r="27" spans="1:26" ht="15.75" customHeight="1" x14ac:dyDescent="0.25">
      <c r="A27" s="53"/>
      <c r="B27" s="54"/>
      <c r="C27" s="62"/>
      <c r="D27" s="59"/>
      <c r="E27" s="63"/>
      <c r="F27" s="1"/>
      <c r="G27" s="1"/>
      <c r="H27" s="1"/>
      <c r="I27" s="1"/>
      <c r="J27" s="1"/>
      <c r="K27" s="1"/>
      <c r="L27" s="1"/>
      <c r="M27" s="1"/>
      <c r="N27" s="1"/>
      <c r="O27" s="1"/>
      <c r="P27" s="1"/>
      <c r="Q27" s="1"/>
      <c r="R27" s="1"/>
      <c r="S27" s="1"/>
      <c r="T27" s="1"/>
      <c r="U27" s="1"/>
      <c r="V27" s="1"/>
      <c r="W27" s="1"/>
      <c r="X27" s="1"/>
      <c r="Y27" s="1"/>
      <c r="Z27" s="1"/>
    </row>
    <row r="28" spans="1:26" ht="15.75" customHeight="1" x14ac:dyDescent="0.25">
      <c r="A28" s="53"/>
      <c r="B28" s="54"/>
      <c r="C28" s="62"/>
      <c r="D28" s="59"/>
      <c r="E28" s="63"/>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3"/>
      <c r="B29" s="54"/>
      <c r="C29" s="62"/>
      <c r="D29" s="59"/>
      <c r="E29" s="63"/>
      <c r="F29" s="1"/>
      <c r="G29" s="1"/>
      <c r="H29" s="1"/>
      <c r="I29" s="1"/>
      <c r="J29" s="1"/>
      <c r="K29" s="1"/>
      <c r="L29" s="1"/>
      <c r="M29" s="1"/>
      <c r="N29" s="1"/>
      <c r="O29" s="1"/>
      <c r="P29" s="1"/>
      <c r="Q29" s="1"/>
      <c r="R29" s="1"/>
      <c r="S29" s="1"/>
      <c r="T29" s="1"/>
      <c r="U29" s="1"/>
      <c r="V29" s="1"/>
      <c r="W29" s="1"/>
      <c r="X29" s="1"/>
      <c r="Y29" s="1"/>
      <c r="Z29" s="1"/>
    </row>
    <row r="30" spans="1:26" ht="15.75" customHeight="1" x14ac:dyDescent="0.25">
      <c r="A30" s="53"/>
      <c r="B30" s="54"/>
      <c r="C30" s="62"/>
      <c r="D30" s="59"/>
      <c r="E30" s="63"/>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3"/>
      <c r="B31" s="54"/>
      <c r="C31" s="60"/>
      <c r="D31" s="59"/>
      <c r="E31" s="63"/>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3"/>
      <c r="B32" s="54"/>
      <c r="C32" s="60"/>
      <c r="D32" s="59"/>
      <c r="E32" s="63"/>
      <c r="F32" s="1"/>
      <c r="G32" s="1"/>
      <c r="H32" s="1"/>
      <c r="I32" s="1"/>
      <c r="J32" s="1"/>
      <c r="K32" s="1"/>
      <c r="L32" s="1"/>
      <c r="M32" s="1"/>
      <c r="N32" s="1"/>
      <c r="O32" s="1"/>
      <c r="P32" s="1"/>
      <c r="Q32" s="1"/>
      <c r="R32" s="1"/>
      <c r="S32" s="1"/>
      <c r="T32" s="1"/>
      <c r="U32" s="1"/>
      <c r="V32" s="1"/>
      <c r="W32" s="1"/>
      <c r="X32" s="1"/>
      <c r="Y32" s="1"/>
      <c r="Z32" s="1"/>
    </row>
    <row r="33" spans="1:26" ht="15.75" customHeight="1" x14ac:dyDescent="0.25">
      <c r="A33" s="53"/>
      <c r="B33" s="54"/>
      <c r="C33" s="60"/>
      <c r="D33" s="59"/>
      <c r="E33" s="63"/>
      <c r="F33" s="1"/>
      <c r="G33" s="1"/>
      <c r="H33" s="1"/>
      <c r="I33" s="1"/>
      <c r="J33" s="1"/>
      <c r="K33" s="1"/>
      <c r="L33" s="1"/>
      <c r="M33" s="1"/>
      <c r="N33" s="1"/>
      <c r="O33" s="1"/>
      <c r="P33" s="1"/>
      <c r="Q33" s="1"/>
      <c r="R33" s="1"/>
      <c r="S33" s="1"/>
      <c r="T33" s="1"/>
      <c r="U33" s="1"/>
      <c r="V33" s="1"/>
      <c r="W33" s="1"/>
      <c r="X33" s="1"/>
      <c r="Y33" s="1"/>
      <c r="Z33" s="1"/>
    </row>
    <row r="34" spans="1:26" ht="15.75" customHeight="1" x14ac:dyDescent="0.25">
      <c r="A34" s="53"/>
      <c r="B34" s="54"/>
      <c r="C34" s="60"/>
      <c r="D34" s="59"/>
      <c r="E34" s="63"/>
      <c r="F34" s="1"/>
      <c r="G34" s="1"/>
      <c r="H34" s="1"/>
      <c r="I34" s="1"/>
      <c r="J34" s="1"/>
      <c r="K34" s="1"/>
      <c r="L34" s="1"/>
      <c r="M34" s="1"/>
      <c r="N34" s="1"/>
      <c r="O34" s="1"/>
      <c r="P34" s="1"/>
      <c r="Q34" s="1"/>
      <c r="R34" s="1"/>
      <c r="S34" s="1"/>
      <c r="T34" s="1"/>
      <c r="U34" s="1"/>
      <c r="V34" s="1"/>
      <c r="W34" s="1"/>
      <c r="X34" s="1"/>
      <c r="Y34" s="1"/>
      <c r="Z34" s="1"/>
    </row>
    <row r="35" spans="1:26" ht="15.75" customHeight="1" x14ac:dyDescent="0.25">
      <c r="A35" s="64"/>
      <c r="B35" s="65"/>
      <c r="C35" s="60"/>
      <c r="D35" s="66"/>
      <c r="E35" s="58"/>
      <c r="F35" s="1"/>
      <c r="G35" s="1"/>
      <c r="H35" s="1"/>
      <c r="I35" s="1"/>
      <c r="J35" s="1"/>
      <c r="K35" s="1"/>
      <c r="L35" s="1"/>
      <c r="M35" s="1"/>
      <c r="N35" s="1"/>
      <c r="O35" s="1"/>
      <c r="P35" s="1"/>
      <c r="Q35" s="1"/>
      <c r="R35" s="1"/>
      <c r="S35" s="1"/>
      <c r="T35" s="1"/>
      <c r="U35" s="1"/>
      <c r="V35" s="1"/>
      <c r="W35" s="1"/>
      <c r="X35" s="1"/>
      <c r="Y35" s="1"/>
      <c r="Z35" s="1"/>
    </row>
    <row r="36" spans="1:26" ht="15.75" customHeight="1" x14ac:dyDescent="0.25">
      <c r="A36" s="64"/>
      <c r="B36" s="65"/>
      <c r="C36" s="60"/>
      <c r="D36" s="66"/>
      <c r="E36" s="58"/>
      <c r="F36" s="1"/>
      <c r="G36" s="1"/>
      <c r="H36" s="1"/>
      <c r="I36" s="1"/>
      <c r="J36" s="1"/>
      <c r="K36" s="1"/>
      <c r="L36" s="1"/>
      <c r="M36" s="1"/>
      <c r="N36" s="1"/>
      <c r="O36" s="1"/>
      <c r="P36" s="1"/>
      <c r="Q36" s="1"/>
      <c r="R36" s="1"/>
      <c r="S36" s="1"/>
      <c r="T36" s="1"/>
      <c r="U36" s="1"/>
      <c r="V36" s="1"/>
      <c r="W36" s="1"/>
      <c r="X36" s="1"/>
      <c r="Y36" s="1"/>
      <c r="Z36" s="1"/>
    </row>
    <row r="37" spans="1:26" ht="15.75" customHeight="1" x14ac:dyDescent="0.25">
      <c r="A37" s="64"/>
      <c r="B37" s="65"/>
      <c r="C37" s="60"/>
      <c r="D37" s="66"/>
      <c r="E37" s="58"/>
      <c r="F37" s="1"/>
      <c r="G37" s="1"/>
      <c r="H37" s="1"/>
      <c r="I37" s="1"/>
      <c r="J37" s="1"/>
      <c r="K37" s="1"/>
      <c r="L37" s="1"/>
      <c r="M37" s="1"/>
      <c r="N37" s="1"/>
      <c r="O37" s="1"/>
      <c r="P37" s="1"/>
      <c r="Q37" s="1"/>
      <c r="R37" s="1"/>
      <c r="S37" s="1"/>
      <c r="T37" s="1"/>
      <c r="U37" s="1"/>
      <c r="V37" s="1"/>
      <c r="W37" s="1"/>
      <c r="X37" s="1"/>
      <c r="Y37" s="1"/>
      <c r="Z37" s="1"/>
    </row>
    <row r="38" spans="1:26" ht="15.75" customHeight="1" x14ac:dyDescent="0.25">
      <c r="A38" s="67"/>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67"/>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67"/>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67"/>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67"/>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67"/>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67"/>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67"/>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67"/>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67"/>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67"/>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67"/>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67"/>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67"/>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67"/>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67"/>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6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67"/>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67"/>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67"/>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67"/>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67"/>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67"/>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67"/>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67"/>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67"/>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67"/>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67"/>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67"/>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67"/>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67"/>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67"/>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67"/>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67"/>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67"/>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67"/>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67"/>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67"/>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67"/>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67"/>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67"/>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67"/>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67"/>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67"/>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67"/>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67"/>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67"/>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67"/>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67"/>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67"/>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67"/>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67"/>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67"/>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67"/>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67"/>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67"/>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67"/>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67"/>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67"/>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67"/>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67"/>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67"/>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67"/>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67"/>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67"/>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67"/>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67"/>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67"/>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67"/>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67"/>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67"/>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67"/>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67"/>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67"/>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67"/>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67"/>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67"/>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67"/>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67"/>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67"/>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67"/>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6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6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6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6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6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6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6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6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6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6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6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6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6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6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6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6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6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6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6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6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6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6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6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6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6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6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6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6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6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6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6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6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6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6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6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6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6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6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6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6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6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6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6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6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6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6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6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6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6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6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6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6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6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6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6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6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6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6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6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6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6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6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6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6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6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6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6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6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6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6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6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6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6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6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6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6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6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6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6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6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6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6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6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6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6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6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6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6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6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6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6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6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6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6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6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6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6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6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6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6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6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6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6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6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6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6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6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6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6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6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6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6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6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6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6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6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6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6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6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6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6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6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6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6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6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6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6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6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6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6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6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6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6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6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6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6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6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6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6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6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6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6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6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6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6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6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6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6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6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6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6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6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6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6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6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6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6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6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6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6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6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6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6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6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6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6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6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6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6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6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6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6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6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6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6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6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6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6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6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6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6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6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6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6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6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6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6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6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6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6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6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6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6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6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6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6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6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6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6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6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6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6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6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6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6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6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6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6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6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6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6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6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6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6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6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6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6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6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6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6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6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6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6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6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6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6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6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6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6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6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6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6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6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6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6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6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6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6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6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6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6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6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6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6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6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6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6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6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6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6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6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6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6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6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6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6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6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6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6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6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6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6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6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6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6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6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6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6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6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6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6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6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6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6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6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6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6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6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6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6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6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6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6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6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6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6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6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6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6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6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6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6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6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6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6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6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6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6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6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6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6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6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6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6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6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6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6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6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6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6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6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6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6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6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6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6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6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6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6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6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6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6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6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6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6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6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6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6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6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6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6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6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6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6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6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6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6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6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6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6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6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6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6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6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6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6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6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6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6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6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6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6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6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6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6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6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6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6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6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6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6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6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6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6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6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6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6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6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6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6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6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6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6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6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6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6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6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6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6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6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6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6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6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6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6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6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6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6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6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6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6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6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6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6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6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6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6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6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6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6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6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6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6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6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6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6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6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6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6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6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6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6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6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6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6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6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6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6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6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6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6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6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6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6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6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6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6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6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6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6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6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6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6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6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6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6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6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6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6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6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6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6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6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6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6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6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6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6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6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6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6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6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6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6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6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6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6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6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6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6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6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6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6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6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6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6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6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6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6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6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6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6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6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6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6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6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6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6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6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6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6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6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6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6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6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6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6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6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6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6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6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6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6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6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6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6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6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6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6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6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6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6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6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6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6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6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6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6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6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6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6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6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6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6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6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6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6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6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6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6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6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6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6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6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6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6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6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6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6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6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6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6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6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6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6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6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6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6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6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6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6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6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6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6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6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6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6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6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6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6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6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6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6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6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6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6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6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6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6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6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6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6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6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6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6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6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6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6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6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6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6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6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6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6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6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6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6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6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6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6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6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6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6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6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6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6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6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6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6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6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6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6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6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6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6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6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6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6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6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6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6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6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6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6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6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6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6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6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6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6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6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6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6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6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6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6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6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6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6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6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6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6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6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6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6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6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6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6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6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6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6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6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6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6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6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6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6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6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6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6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6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6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6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6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6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6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6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6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6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6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6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6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6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6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6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6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6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6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6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6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6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6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6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6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6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6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6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6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6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6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6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6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6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6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6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6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6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6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6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6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6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6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6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6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6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6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6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6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6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6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6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6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6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6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6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6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6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6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6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6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6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6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6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6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6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6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6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6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6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6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6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6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6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6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6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6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6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6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6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6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6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6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6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6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6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6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6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6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6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6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6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6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6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6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6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6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6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6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6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6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6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6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6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6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6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6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6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6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6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6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6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6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6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6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6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6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6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6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6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6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6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6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6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6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6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6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6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6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6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6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6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6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6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6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6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6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6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6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6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6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6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6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6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6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6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6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6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6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6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6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6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6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6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6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6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6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6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6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6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6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6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6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6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6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6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6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6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6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6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6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6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6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6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6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6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6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6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6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6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6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6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6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6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6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6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6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6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6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6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67"/>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67"/>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67"/>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67"/>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67"/>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67"/>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67"/>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67"/>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67"/>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67"/>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67"/>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67"/>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67"/>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67"/>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67"/>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67"/>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67"/>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67"/>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67"/>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67"/>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67"/>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67"/>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67"/>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67"/>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67"/>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67"/>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67"/>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67"/>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67"/>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67"/>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67"/>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67"/>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67"/>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67"/>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67"/>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67"/>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67"/>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67"/>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67"/>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67"/>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67"/>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67"/>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67"/>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67"/>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67"/>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67"/>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67"/>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67"/>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67"/>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67"/>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67"/>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67"/>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67"/>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F1"/>
    <mergeCell ref="A2:F2"/>
    <mergeCell ref="A3:F3"/>
    <mergeCell ref="A4:F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1760-B24C-4929-823E-DFF8952D6FDA}">
  <dimension ref="A1:O1000"/>
  <sheetViews>
    <sheetView workbookViewId="0">
      <selection activeCell="J13" sqref="J13"/>
    </sheetView>
  </sheetViews>
  <sheetFormatPr baseColWidth="10" defaultColWidth="14.42578125" defaultRowHeight="15" customHeight="1" x14ac:dyDescent="0.25"/>
  <cols>
    <col min="1" max="1" width="24.28515625" customWidth="1"/>
    <col min="2" max="2" width="46.42578125" customWidth="1"/>
    <col min="3" max="7" width="10.7109375" customWidth="1"/>
    <col min="8" max="8" width="57.42578125" customWidth="1"/>
    <col min="9" max="9" width="27.140625" customWidth="1"/>
    <col min="10" max="10" width="14.42578125" customWidth="1"/>
    <col min="11" max="11" width="10.7109375" customWidth="1"/>
    <col min="12" max="12" width="90.28515625" customWidth="1"/>
    <col min="13" max="13" width="5" customWidth="1"/>
    <col min="14" max="14" width="10.7109375" customWidth="1"/>
    <col min="15" max="15" width="27.28515625" customWidth="1"/>
    <col min="16" max="26" width="10.7109375" customWidth="1"/>
  </cols>
  <sheetData>
    <row r="1" spans="1:15" x14ac:dyDescent="0.25">
      <c r="A1" s="68" t="s">
        <v>450</v>
      </c>
      <c r="C1" s="68" t="s">
        <v>451</v>
      </c>
      <c r="H1" s="68" t="s">
        <v>450</v>
      </c>
      <c r="I1" s="68" t="s">
        <v>452</v>
      </c>
      <c r="J1" s="68" t="s">
        <v>77</v>
      </c>
      <c r="L1" s="68" t="s">
        <v>368</v>
      </c>
      <c r="N1" s="68" t="s">
        <v>369</v>
      </c>
    </row>
    <row r="2" spans="1:15" ht="25.5" x14ac:dyDescent="0.25">
      <c r="A2" s="68" t="s">
        <v>178</v>
      </c>
      <c r="C2" s="68" t="s">
        <v>288</v>
      </c>
      <c r="H2" s="68" t="s">
        <v>381</v>
      </c>
      <c r="I2" s="28" t="s">
        <v>224</v>
      </c>
      <c r="J2" s="69">
        <v>0.2</v>
      </c>
      <c r="L2" s="68" t="s">
        <v>370</v>
      </c>
      <c r="M2" s="68">
        <v>2</v>
      </c>
      <c r="N2" s="70">
        <v>0.2</v>
      </c>
      <c r="O2" s="28" t="s">
        <v>198</v>
      </c>
    </row>
    <row r="3" spans="1:15" ht="25.5" x14ac:dyDescent="0.25">
      <c r="A3" s="68" t="s">
        <v>192</v>
      </c>
      <c r="C3" s="68" t="s">
        <v>156</v>
      </c>
      <c r="H3" s="68" t="s">
        <v>383</v>
      </c>
      <c r="I3" s="31" t="s">
        <v>165</v>
      </c>
      <c r="J3" s="71">
        <v>0.4</v>
      </c>
      <c r="L3" s="68" t="s">
        <v>371</v>
      </c>
      <c r="M3" s="68">
        <v>24</v>
      </c>
      <c r="N3" s="70">
        <v>0.4</v>
      </c>
      <c r="O3" s="31" t="s">
        <v>164</v>
      </c>
    </row>
    <row r="4" spans="1:15" ht="25.5" x14ac:dyDescent="0.25">
      <c r="A4" s="68" t="s">
        <v>121</v>
      </c>
      <c r="C4" s="68" t="s">
        <v>453</v>
      </c>
      <c r="H4" s="68" t="s">
        <v>385</v>
      </c>
      <c r="I4" s="34" t="s">
        <v>189</v>
      </c>
      <c r="J4" s="72">
        <v>0.6</v>
      </c>
      <c r="L4" s="68" t="s">
        <v>372</v>
      </c>
      <c r="M4" s="68">
        <v>500</v>
      </c>
      <c r="N4" s="70">
        <v>0.6</v>
      </c>
      <c r="O4" s="34" t="s">
        <v>172</v>
      </c>
    </row>
    <row r="5" spans="1:15" ht="25.5" x14ac:dyDescent="0.25">
      <c r="C5" s="68" t="s">
        <v>123</v>
      </c>
      <c r="H5" s="68" t="s">
        <v>388</v>
      </c>
      <c r="I5" s="35" t="s">
        <v>386</v>
      </c>
      <c r="J5" s="73">
        <v>0.8</v>
      </c>
      <c r="L5" s="68" t="s">
        <v>373</v>
      </c>
      <c r="M5" s="68">
        <v>5000</v>
      </c>
      <c r="N5" s="70">
        <v>0.8</v>
      </c>
      <c r="O5" s="35" t="s">
        <v>229</v>
      </c>
    </row>
    <row r="6" spans="1:15" ht="25.5" x14ac:dyDescent="0.25">
      <c r="H6" s="68" t="s">
        <v>391</v>
      </c>
      <c r="I6" s="36" t="s">
        <v>389</v>
      </c>
      <c r="J6" s="74">
        <v>1</v>
      </c>
      <c r="L6" s="68" t="s">
        <v>375</v>
      </c>
      <c r="M6" s="68">
        <v>5000</v>
      </c>
      <c r="N6" s="70">
        <v>1</v>
      </c>
      <c r="O6" s="36" t="s">
        <v>374</v>
      </c>
    </row>
    <row r="7" spans="1:15" ht="25.5" x14ac:dyDescent="0.25">
      <c r="H7" s="68" t="s">
        <v>162</v>
      </c>
      <c r="I7" s="28" t="s">
        <v>224</v>
      </c>
      <c r="J7" s="69">
        <v>0.2</v>
      </c>
    </row>
    <row r="8" spans="1:15" ht="25.5" x14ac:dyDescent="0.25">
      <c r="A8" s="68" t="s">
        <v>369</v>
      </c>
      <c r="H8" s="68" t="s">
        <v>454</v>
      </c>
      <c r="I8" s="31" t="s">
        <v>165</v>
      </c>
      <c r="J8" s="71">
        <v>0.4</v>
      </c>
    </row>
    <row r="9" spans="1:15" ht="25.5" x14ac:dyDescent="0.25">
      <c r="A9" s="68" t="s">
        <v>14</v>
      </c>
      <c r="H9" s="68" t="s">
        <v>185</v>
      </c>
      <c r="I9" s="34" t="s">
        <v>189</v>
      </c>
      <c r="J9" s="72">
        <v>0.6</v>
      </c>
    </row>
    <row r="10" spans="1:15" ht="25.5" x14ac:dyDescent="0.25">
      <c r="A10" s="68" t="s">
        <v>145</v>
      </c>
      <c r="H10" s="68" t="s">
        <v>455</v>
      </c>
      <c r="I10" s="35" t="s">
        <v>386</v>
      </c>
      <c r="J10" s="73">
        <v>0.8</v>
      </c>
    </row>
    <row r="11" spans="1:15" ht="25.5" x14ac:dyDescent="0.25">
      <c r="H11" s="68" t="s">
        <v>392</v>
      </c>
      <c r="I11" s="36" t="s">
        <v>389</v>
      </c>
      <c r="J11" s="74">
        <v>1</v>
      </c>
    </row>
    <row r="12" spans="1:15" ht="26.25" x14ac:dyDescent="0.4">
      <c r="I12" s="39"/>
    </row>
    <row r="15" spans="1:15" x14ac:dyDescent="0.25">
      <c r="A15" s="75" t="s">
        <v>145</v>
      </c>
      <c r="B15" s="75"/>
    </row>
    <row r="16" spans="1:15" x14ac:dyDescent="0.25">
      <c r="A16" s="68" t="s">
        <v>126</v>
      </c>
      <c r="B16" s="76" t="s">
        <v>369</v>
      </c>
    </row>
    <row r="17" spans="1:12" x14ac:dyDescent="0.25">
      <c r="A17" s="68" t="s">
        <v>179</v>
      </c>
      <c r="B17" s="76" t="s">
        <v>369</v>
      </c>
      <c r="I17" s="77" t="s">
        <v>450</v>
      </c>
      <c r="J17" s="77" t="s">
        <v>456</v>
      </c>
      <c r="K17" s="68" t="s">
        <v>457</v>
      </c>
      <c r="L17" s="68" t="s">
        <v>458</v>
      </c>
    </row>
    <row r="18" spans="1:12" ht="25.5" x14ac:dyDescent="0.25">
      <c r="A18" s="68" t="s">
        <v>261</v>
      </c>
      <c r="B18" s="76" t="s">
        <v>14</v>
      </c>
      <c r="I18" s="28" t="s">
        <v>224</v>
      </c>
      <c r="J18" s="28" t="s">
        <v>198</v>
      </c>
      <c r="K18" s="68" t="str">
        <f t="shared" ref="K18:K42" si="0">CONCATENATE(I18,J18)</f>
        <v>LeveMuy Baja</v>
      </c>
      <c r="L18" s="68" t="s">
        <v>459</v>
      </c>
    </row>
    <row r="19" spans="1:12" ht="25.5" x14ac:dyDescent="0.25">
      <c r="B19" s="76"/>
      <c r="I19" s="28" t="s">
        <v>224</v>
      </c>
      <c r="J19" s="31" t="s">
        <v>164</v>
      </c>
      <c r="K19" s="68" t="str">
        <f t="shared" si="0"/>
        <v>LeveBaja</v>
      </c>
      <c r="L19" s="68" t="s">
        <v>459</v>
      </c>
    </row>
    <row r="20" spans="1:12" ht="25.5" x14ac:dyDescent="0.25">
      <c r="B20" s="76"/>
      <c r="I20" s="28" t="s">
        <v>224</v>
      </c>
      <c r="J20" s="34" t="s">
        <v>172</v>
      </c>
      <c r="K20" s="68" t="str">
        <f t="shared" si="0"/>
        <v>LeveMedia</v>
      </c>
      <c r="L20" s="68" t="s">
        <v>189</v>
      </c>
    </row>
    <row r="21" spans="1:12" ht="15.75" customHeight="1" x14ac:dyDescent="0.25">
      <c r="A21" s="75" t="s">
        <v>460</v>
      </c>
      <c r="B21" s="76"/>
      <c r="I21" s="28" t="s">
        <v>224</v>
      </c>
      <c r="J21" s="35" t="s">
        <v>229</v>
      </c>
      <c r="K21" s="68" t="str">
        <f t="shared" si="0"/>
        <v>LeveAlta</v>
      </c>
      <c r="L21" s="68" t="s">
        <v>189</v>
      </c>
    </row>
    <row r="22" spans="1:12" ht="15.75" customHeight="1" x14ac:dyDescent="0.25">
      <c r="A22" s="68" t="s">
        <v>225</v>
      </c>
      <c r="B22" s="76"/>
      <c r="I22" s="28" t="s">
        <v>224</v>
      </c>
      <c r="J22" s="36" t="s">
        <v>374</v>
      </c>
      <c r="K22" s="68" t="str">
        <f t="shared" si="0"/>
        <v>LeveMuy Alta</v>
      </c>
      <c r="L22" s="68" t="s">
        <v>461</v>
      </c>
    </row>
    <row r="23" spans="1:12" ht="15.75" customHeight="1" x14ac:dyDescent="0.25">
      <c r="A23" s="68" t="s">
        <v>462</v>
      </c>
      <c r="B23" s="76"/>
      <c r="I23" s="31" t="s">
        <v>165</v>
      </c>
      <c r="J23" s="28" t="s">
        <v>198</v>
      </c>
      <c r="K23" s="68" t="str">
        <f t="shared" si="0"/>
        <v>MenorMuy Baja</v>
      </c>
      <c r="L23" s="68" t="s">
        <v>459</v>
      </c>
    </row>
    <row r="24" spans="1:12" ht="15.75" customHeight="1" x14ac:dyDescent="0.25">
      <c r="A24" s="68" t="s">
        <v>138</v>
      </c>
      <c r="B24" s="76"/>
      <c r="I24" s="31" t="s">
        <v>165</v>
      </c>
      <c r="J24" s="31" t="s">
        <v>164</v>
      </c>
      <c r="K24" s="68" t="str">
        <f t="shared" si="0"/>
        <v>MenorBaja</v>
      </c>
      <c r="L24" s="68" t="s">
        <v>189</v>
      </c>
    </row>
    <row r="25" spans="1:12" ht="15.75" customHeight="1" x14ac:dyDescent="0.25">
      <c r="A25" s="68" t="s">
        <v>463</v>
      </c>
      <c r="B25" s="76"/>
      <c r="I25" s="31" t="s">
        <v>165</v>
      </c>
      <c r="J25" s="34" t="s">
        <v>172</v>
      </c>
      <c r="K25" s="68" t="str">
        <f t="shared" si="0"/>
        <v>MenorMedia</v>
      </c>
      <c r="L25" s="68" t="s">
        <v>189</v>
      </c>
    </row>
    <row r="26" spans="1:12" ht="15.75" customHeight="1" x14ac:dyDescent="0.25">
      <c r="B26" s="76"/>
      <c r="I26" s="31" t="s">
        <v>165</v>
      </c>
      <c r="J26" s="35" t="s">
        <v>229</v>
      </c>
      <c r="K26" s="68" t="str">
        <f t="shared" si="0"/>
        <v>MenorAlta</v>
      </c>
      <c r="L26" s="68" t="s">
        <v>189</v>
      </c>
    </row>
    <row r="27" spans="1:12" ht="15.75" customHeight="1" x14ac:dyDescent="0.25">
      <c r="B27" s="76"/>
      <c r="I27" s="31" t="s">
        <v>165</v>
      </c>
      <c r="J27" s="36" t="s">
        <v>374</v>
      </c>
      <c r="K27" s="68" t="str">
        <f t="shared" si="0"/>
        <v>MenorMuy Alta</v>
      </c>
      <c r="L27" s="68" t="s">
        <v>461</v>
      </c>
    </row>
    <row r="28" spans="1:12" ht="15.75" customHeight="1" x14ac:dyDescent="0.25">
      <c r="B28" s="76"/>
      <c r="I28" s="34" t="s">
        <v>189</v>
      </c>
      <c r="J28" s="28" t="s">
        <v>198</v>
      </c>
      <c r="K28" s="68" t="str">
        <f t="shared" si="0"/>
        <v>ModeradoMuy Baja</v>
      </c>
      <c r="L28" s="68" t="s">
        <v>189</v>
      </c>
    </row>
    <row r="29" spans="1:12" ht="15.75" customHeight="1" x14ac:dyDescent="0.25">
      <c r="B29" s="76"/>
      <c r="I29" s="34" t="s">
        <v>189</v>
      </c>
      <c r="J29" s="31" t="s">
        <v>164</v>
      </c>
      <c r="K29" s="68" t="str">
        <f t="shared" si="0"/>
        <v>ModeradoBaja</v>
      </c>
      <c r="L29" s="68" t="s">
        <v>189</v>
      </c>
    </row>
    <row r="30" spans="1:12" ht="15.75" customHeight="1" x14ac:dyDescent="0.3">
      <c r="A30" s="78" t="s">
        <v>464</v>
      </c>
      <c r="B30" s="78" t="s">
        <v>465</v>
      </c>
      <c r="C30" s="79" t="s">
        <v>466</v>
      </c>
      <c r="I30" s="34" t="s">
        <v>189</v>
      </c>
      <c r="J30" s="34" t="s">
        <v>172</v>
      </c>
      <c r="K30" s="68" t="str">
        <f t="shared" si="0"/>
        <v>ModeradoMedia</v>
      </c>
      <c r="L30" s="68" t="s">
        <v>189</v>
      </c>
    </row>
    <row r="31" spans="1:12" ht="15.75" customHeight="1" x14ac:dyDescent="0.25">
      <c r="A31" s="80" t="s">
        <v>242</v>
      </c>
      <c r="B31" s="81" t="s">
        <v>334</v>
      </c>
      <c r="C31" s="82" t="s">
        <v>467</v>
      </c>
      <c r="I31" s="34" t="s">
        <v>189</v>
      </c>
      <c r="J31" s="35" t="s">
        <v>229</v>
      </c>
      <c r="K31" s="68" t="str">
        <f t="shared" si="0"/>
        <v>ModeradoAlta</v>
      </c>
      <c r="L31" s="68" t="s">
        <v>461</v>
      </c>
    </row>
    <row r="32" spans="1:12" ht="15.75" customHeight="1" x14ac:dyDescent="0.25">
      <c r="A32" s="80" t="s">
        <v>468</v>
      </c>
      <c r="B32" s="81" t="s">
        <v>469</v>
      </c>
      <c r="C32" s="82" t="s">
        <v>467</v>
      </c>
      <c r="I32" s="34" t="s">
        <v>189</v>
      </c>
      <c r="J32" s="36" t="s">
        <v>374</v>
      </c>
      <c r="K32" s="68" t="str">
        <f t="shared" si="0"/>
        <v>ModeradoMuy Alta</v>
      </c>
      <c r="L32" s="68" t="s">
        <v>461</v>
      </c>
    </row>
    <row r="33" spans="1:12" ht="15.75" customHeight="1" x14ac:dyDescent="0.25">
      <c r="A33" s="83" t="s">
        <v>191</v>
      </c>
      <c r="B33" s="81" t="s">
        <v>470</v>
      </c>
      <c r="C33" s="82" t="s">
        <v>471</v>
      </c>
      <c r="I33" s="35" t="s">
        <v>386</v>
      </c>
      <c r="J33" s="28" t="s">
        <v>198</v>
      </c>
      <c r="K33" s="68" t="str">
        <f t="shared" si="0"/>
        <v>MayorMuy Baja</v>
      </c>
      <c r="L33" s="68" t="s">
        <v>461</v>
      </c>
    </row>
    <row r="34" spans="1:12" ht="15.75" customHeight="1" x14ac:dyDescent="0.25">
      <c r="A34" s="83" t="s">
        <v>306</v>
      </c>
      <c r="B34" s="81" t="s">
        <v>472</v>
      </c>
      <c r="C34" s="82" t="s">
        <v>473</v>
      </c>
      <c r="I34" s="35" t="s">
        <v>386</v>
      </c>
      <c r="J34" s="31" t="s">
        <v>164</v>
      </c>
      <c r="K34" s="68" t="str">
        <f t="shared" si="0"/>
        <v>MayorBaja</v>
      </c>
      <c r="L34" s="68" t="s">
        <v>461</v>
      </c>
    </row>
    <row r="35" spans="1:12" ht="15.75" customHeight="1" x14ac:dyDescent="0.25">
      <c r="A35" s="83" t="s">
        <v>307</v>
      </c>
      <c r="B35" s="81" t="s">
        <v>474</v>
      </c>
      <c r="C35" s="82" t="s">
        <v>475</v>
      </c>
      <c r="I35" s="35" t="s">
        <v>386</v>
      </c>
      <c r="J35" s="34" t="s">
        <v>172</v>
      </c>
      <c r="K35" s="68" t="str">
        <f t="shared" si="0"/>
        <v>MayorMedia</v>
      </c>
      <c r="L35" s="68" t="s">
        <v>461</v>
      </c>
    </row>
    <row r="36" spans="1:12" ht="15.75" customHeight="1" x14ac:dyDescent="0.25">
      <c r="A36" s="83" t="s">
        <v>476</v>
      </c>
      <c r="B36" s="81" t="s">
        <v>477</v>
      </c>
      <c r="C36" s="82" t="s">
        <v>475</v>
      </c>
      <c r="I36" s="35" t="s">
        <v>386</v>
      </c>
      <c r="J36" s="35" t="s">
        <v>229</v>
      </c>
      <c r="K36" s="68" t="str">
        <f t="shared" si="0"/>
        <v>MayorAlta</v>
      </c>
      <c r="L36" s="68" t="s">
        <v>461</v>
      </c>
    </row>
    <row r="37" spans="1:12" ht="15.75" customHeight="1" x14ac:dyDescent="0.25">
      <c r="A37" s="83" t="s">
        <v>146</v>
      </c>
      <c r="B37" s="81" t="s">
        <v>478</v>
      </c>
      <c r="C37" s="84" t="s">
        <v>479</v>
      </c>
      <c r="I37" s="35" t="s">
        <v>386</v>
      </c>
      <c r="J37" s="36" t="s">
        <v>374</v>
      </c>
      <c r="K37" s="68" t="str">
        <f t="shared" si="0"/>
        <v>MayorMuy Alta</v>
      </c>
      <c r="L37" s="68" t="s">
        <v>461</v>
      </c>
    </row>
    <row r="38" spans="1:12" ht="15.75" customHeight="1" x14ac:dyDescent="0.25">
      <c r="A38" s="83" t="s">
        <v>480</v>
      </c>
      <c r="B38" s="81" t="s">
        <v>481</v>
      </c>
      <c r="C38" s="84" t="s">
        <v>479</v>
      </c>
      <c r="I38" s="36" t="s">
        <v>389</v>
      </c>
      <c r="J38" s="28" t="s">
        <v>198</v>
      </c>
      <c r="K38" s="68" t="str">
        <f t="shared" si="0"/>
        <v>CatastróficoMuy Baja</v>
      </c>
      <c r="L38" s="68" t="s">
        <v>482</v>
      </c>
    </row>
    <row r="39" spans="1:12" ht="15.75" customHeight="1" x14ac:dyDescent="0.25">
      <c r="A39" s="83" t="s">
        <v>196</v>
      </c>
      <c r="B39" s="81" t="s">
        <v>483</v>
      </c>
      <c r="C39" s="84" t="s">
        <v>484</v>
      </c>
      <c r="I39" s="36" t="s">
        <v>389</v>
      </c>
      <c r="J39" s="31" t="s">
        <v>164</v>
      </c>
      <c r="K39" s="68" t="str">
        <f t="shared" si="0"/>
        <v>CatastróficoBaja</v>
      </c>
      <c r="L39" s="68" t="s">
        <v>482</v>
      </c>
    </row>
    <row r="40" spans="1:12" ht="15.75" customHeight="1" x14ac:dyDescent="0.25">
      <c r="A40" s="83" t="s">
        <v>485</v>
      </c>
      <c r="B40" s="81" t="s">
        <v>486</v>
      </c>
      <c r="C40" s="84" t="s">
        <v>484</v>
      </c>
      <c r="I40" s="36" t="s">
        <v>389</v>
      </c>
      <c r="J40" s="34" t="s">
        <v>172</v>
      </c>
      <c r="K40" s="68" t="str">
        <f t="shared" si="0"/>
        <v>CatastróficoMedia</v>
      </c>
      <c r="L40" s="68" t="s">
        <v>482</v>
      </c>
    </row>
    <row r="41" spans="1:12" ht="15.75" customHeight="1" x14ac:dyDescent="0.25">
      <c r="A41" s="83" t="s">
        <v>327</v>
      </c>
      <c r="B41" s="81" t="s">
        <v>487</v>
      </c>
      <c r="C41" s="84" t="s">
        <v>330</v>
      </c>
      <c r="I41" s="36" t="s">
        <v>389</v>
      </c>
      <c r="J41" s="35" t="s">
        <v>229</v>
      </c>
      <c r="K41" s="68" t="str">
        <f t="shared" si="0"/>
        <v>CatastróficoAlta</v>
      </c>
      <c r="L41" s="68" t="s">
        <v>482</v>
      </c>
    </row>
    <row r="42" spans="1:12" ht="15.75" customHeight="1" x14ac:dyDescent="0.25">
      <c r="A42" s="83" t="s">
        <v>488</v>
      </c>
      <c r="B42" s="81" t="s">
        <v>489</v>
      </c>
      <c r="C42" s="84" t="s">
        <v>330</v>
      </c>
      <c r="I42" s="36" t="s">
        <v>389</v>
      </c>
      <c r="J42" s="36" t="s">
        <v>374</v>
      </c>
      <c r="K42" s="68" t="str">
        <f t="shared" si="0"/>
        <v>CatastróficoMuy Alta</v>
      </c>
      <c r="L42" s="68" t="s">
        <v>482</v>
      </c>
    </row>
    <row r="43" spans="1:12" ht="15.75" customHeight="1" x14ac:dyDescent="0.25">
      <c r="A43" s="83" t="s">
        <v>228</v>
      </c>
      <c r="B43" s="81" t="s">
        <v>490</v>
      </c>
      <c r="C43" s="84" t="s">
        <v>491</v>
      </c>
      <c r="I43" s="85"/>
    </row>
    <row r="44" spans="1:12" ht="15.75" customHeight="1" x14ac:dyDescent="0.25">
      <c r="A44" s="83" t="s">
        <v>295</v>
      </c>
      <c r="B44" s="81" t="s">
        <v>492</v>
      </c>
      <c r="C44" s="84" t="s">
        <v>493</v>
      </c>
      <c r="I44" s="1"/>
    </row>
    <row r="45" spans="1:12" ht="15.75" customHeight="1" x14ac:dyDescent="0.25">
      <c r="A45" s="83" t="s">
        <v>177</v>
      </c>
      <c r="B45" s="81" t="s">
        <v>494</v>
      </c>
      <c r="C45" s="84" t="s">
        <v>495</v>
      </c>
      <c r="I45" s="1"/>
    </row>
    <row r="46" spans="1:12" ht="15.75" customHeight="1" x14ac:dyDescent="0.25">
      <c r="A46" s="83" t="s">
        <v>286</v>
      </c>
      <c r="B46" s="81" t="s">
        <v>496</v>
      </c>
      <c r="C46" s="84" t="s">
        <v>493</v>
      </c>
      <c r="I46" s="1"/>
    </row>
    <row r="47" spans="1:12" ht="15.75" customHeight="1" x14ac:dyDescent="0.25">
      <c r="A47" s="83" t="s">
        <v>274</v>
      </c>
      <c r="B47" s="81" t="s">
        <v>497</v>
      </c>
      <c r="C47" s="84" t="s">
        <v>493</v>
      </c>
    </row>
    <row r="48" spans="1:12" ht="15.75" customHeight="1" x14ac:dyDescent="0.25">
      <c r="A48" s="83" t="s">
        <v>234</v>
      </c>
      <c r="B48" s="81" t="s">
        <v>498</v>
      </c>
      <c r="C48" s="82" t="s">
        <v>473</v>
      </c>
    </row>
    <row r="49" spans="1:3" ht="15.75" customHeight="1" x14ac:dyDescent="0.25">
      <c r="A49" s="83" t="s">
        <v>269</v>
      </c>
      <c r="B49" s="81" t="s">
        <v>499</v>
      </c>
      <c r="C49" s="84" t="s">
        <v>500</v>
      </c>
    </row>
    <row r="50" spans="1:3" ht="15.75" customHeight="1" x14ac:dyDescent="0.25">
      <c r="A50" s="83" t="s">
        <v>501</v>
      </c>
      <c r="B50" s="81" t="s">
        <v>469</v>
      </c>
      <c r="C50" s="84" t="s">
        <v>500</v>
      </c>
    </row>
    <row r="51" spans="1:3" ht="15.75" customHeight="1" x14ac:dyDescent="0.25">
      <c r="A51" s="83" t="s">
        <v>268</v>
      </c>
      <c r="B51" s="81" t="s">
        <v>502</v>
      </c>
      <c r="C51" s="84" t="s">
        <v>491</v>
      </c>
    </row>
    <row r="52" spans="1:3" ht="15.75" customHeight="1" x14ac:dyDescent="0.25">
      <c r="A52" s="83" t="s">
        <v>223</v>
      </c>
      <c r="B52" s="81" t="s">
        <v>503</v>
      </c>
      <c r="C52" s="84" t="s">
        <v>504</v>
      </c>
    </row>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c r="A58" s="68" t="s">
        <v>144</v>
      </c>
    </row>
    <row r="59" spans="1:3" ht="15.75" customHeight="1" x14ac:dyDescent="0.25">
      <c r="A59" s="68" t="s">
        <v>505</v>
      </c>
    </row>
    <row r="60" spans="1:3" ht="15.75" customHeight="1" x14ac:dyDescent="0.25">
      <c r="A60" s="68" t="s">
        <v>506</v>
      </c>
    </row>
    <row r="61" spans="1:3" ht="15.75" customHeight="1" x14ac:dyDescent="0.25"/>
    <row r="62" spans="1:3" ht="15.75" customHeight="1" x14ac:dyDescent="0.25"/>
    <row r="63" spans="1:3" ht="15.75" customHeight="1" x14ac:dyDescent="0.25">
      <c r="A63" s="86" t="s">
        <v>507</v>
      </c>
    </row>
    <row r="64" spans="1:3" ht="15.75" customHeight="1" x14ac:dyDescent="0.25">
      <c r="A64" s="87" t="s">
        <v>508</v>
      </c>
    </row>
    <row r="65" spans="1:1" ht="15.75" customHeight="1" x14ac:dyDescent="0.25">
      <c r="A65" s="87" t="s">
        <v>509</v>
      </c>
    </row>
    <row r="66" spans="1:1" ht="15.75" customHeight="1" x14ac:dyDescent="0.25">
      <c r="A66" s="87" t="s">
        <v>187</v>
      </c>
    </row>
    <row r="67" spans="1:1" ht="15.75" customHeight="1" x14ac:dyDescent="0.25">
      <c r="A67" s="87" t="s">
        <v>338</v>
      </c>
    </row>
    <row r="68" spans="1:1" ht="15.75" customHeight="1" x14ac:dyDescent="0.25">
      <c r="A68" s="87" t="s">
        <v>285</v>
      </c>
    </row>
    <row r="69" spans="1:1" ht="15.75" customHeight="1" x14ac:dyDescent="0.25">
      <c r="A69" s="87" t="s">
        <v>190</v>
      </c>
    </row>
    <row r="70" spans="1:1" ht="15.75" customHeight="1" x14ac:dyDescent="0.3">
      <c r="A70" s="79" t="s">
        <v>141</v>
      </c>
    </row>
    <row r="71" spans="1:1" ht="15.75" customHeight="1" x14ac:dyDescent="0.25">
      <c r="A71" s="87" t="s">
        <v>152</v>
      </c>
    </row>
    <row r="72" spans="1:1" ht="15.75" customHeight="1" x14ac:dyDescent="0.3">
      <c r="A72" s="88" t="s">
        <v>174</v>
      </c>
    </row>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D8EB-6572-4C49-877C-227047A634B3}">
  <dimension ref="A1:T1000"/>
  <sheetViews>
    <sheetView zoomScale="70" zoomScaleNormal="70" workbookViewId="0">
      <selection activeCell="J13" sqref="J13"/>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42578125" customWidth="1"/>
    <col min="8" max="20" width="10.7109375" customWidth="1"/>
  </cols>
  <sheetData>
    <row r="1" spans="1:20" x14ac:dyDescent="0.25">
      <c r="A1" s="89"/>
      <c r="B1" s="89"/>
      <c r="C1" s="89"/>
      <c r="D1" s="89"/>
      <c r="E1" s="89"/>
      <c r="F1" s="89"/>
      <c r="G1" s="89"/>
      <c r="H1" s="89"/>
      <c r="I1" s="89"/>
      <c r="J1" s="89"/>
      <c r="K1" s="89"/>
      <c r="L1" s="89"/>
      <c r="M1" s="89"/>
      <c r="N1" s="89"/>
      <c r="O1" s="89"/>
      <c r="P1" s="89"/>
      <c r="Q1" s="89"/>
      <c r="R1" s="89"/>
      <c r="S1" s="89"/>
      <c r="T1" s="89"/>
    </row>
    <row r="2" spans="1:20" x14ac:dyDescent="0.25">
      <c r="A2" s="89"/>
      <c r="B2" s="89"/>
      <c r="C2" s="89"/>
      <c r="D2" s="89"/>
      <c r="E2" s="89"/>
      <c r="F2" s="89"/>
      <c r="G2" s="89"/>
      <c r="H2" s="89"/>
      <c r="I2" s="89"/>
      <c r="J2" s="89"/>
      <c r="K2" s="89"/>
      <c r="L2" s="89"/>
      <c r="M2" s="89"/>
      <c r="N2" s="89"/>
      <c r="O2" s="89"/>
      <c r="P2" s="89"/>
      <c r="Q2" s="89"/>
      <c r="R2" s="89"/>
      <c r="S2" s="89"/>
      <c r="T2" s="89"/>
    </row>
    <row r="3" spans="1:20" x14ac:dyDescent="0.25">
      <c r="A3" s="89"/>
      <c r="B3" s="89"/>
      <c r="C3" s="89"/>
      <c r="D3" s="89"/>
      <c r="E3" s="89"/>
      <c r="F3" s="89"/>
      <c r="G3" s="89"/>
      <c r="H3" s="89"/>
      <c r="I3" s="89"/>
      <c r="J3" s="89"/>
      <c r="K3" s="89"/>
      <c r="L3" s="89"/>
      <c r="M3" s="89"/>
      <c r="N3" s="89"/>
      <c r="O3" s="89"/>
      <c r="P3" s="89"/>
      <c r="Q3" s="89"/>
      <c r="R3" s="89"/>
      <c r="S3" s="89"/>
      <c r="T3" s="89"/>
    </row>
    <row r="4" spans="1:20" x14ac:dyDescent="0.25">
      <c r="A4" s="89"/>
      <c r="B4" s="89"/>
      <c r="C4" s="89"/>
      <c r="D4" s="89"/>
      <c r="E4" s="89"/>
      <c r="F4" s="89"/>
      <c r="G4" s="89"/>
      <c r="H4" s="89"/>
      <c r="I4" s="89"/>
      <c r="J4" s="89"/>
      <c r="K4" s="89"/>
      <c r="L4" s="89"/>
      <c r="M4" s="89"/>
      <c r="N4" s="89"/>
      <c r="O4" s="89"/>
      <c r="P4" s="89"/>
      <c r="Q4" s="89"/>
      <c r="R4" s="89"/>
      <c r="S4" s="89"/>
      <c r="T4" s="89"/>
    </row>
    <row r="5" spans="1:20" x14ac:dyDescent="0.25">
      <c r="A5" s="89"/>
      <c r="B5" s="89"/>
      <c r="C5" s="89"/>
      <c r="D5" s="89"/>
      <c r="E5" s="89"/>
      <c r="F5" s="89"/>
      <c r="G5" s="89"/>
      <c r="H5" s="89"/>
      <c r="I5" s="89"/>
      <c r="J5" s="89"/>
      <c r="K5" s="89"/>
      <c r="L5" s="89"/>
      <c r="M5" s="89"/>
      <c r="N5" s="89"/>
      <c r="O5" s="89"/>
      <c r="P5" s="89"/>
      <c r="Q5" s="89"/>
      <c r="R5" s="89"/>
      <c r="S5" s="89"/>
      <c r="T5" s="89"/>
    </row>
    <row r="6" spans="1:20" x14ac:dyDescent="0.25">
      <c r="A6" s="89"/>
      <c r="B6" s="89"/>
      <c r="C6" s="89"/>
      <c r="D6" s="89"/>
      <c r="E6" s="89"/>
      <c r="F6" s="89"/>
      <c r="G6" s="89"/>
      <c r="H6" s="89"/>
      <c r="I6" s="89"/>
      <c r="J6" s="89"/>
      <c r="K6" s="89"/>
      <c r="L6" s="89"/>
      <c r="M6" s="89"/>
      <c r="N6" s="89"/>
      <c r="O6" s="89"/>
      <c r="P6" s="89"/>
      <c r="Q6" s="89"/>
      <c r="R6" s="89"/>
      <c r="S6" s="89"/>
      <c r="T6" s="89"/>
    </row>
    <row r="7" spans="1:20" x14ac:dyDescent="0.25">
      <c r="A7" s="89"/>
      <c r="B7" s="89"/>
      <c r="C7" s="89"/>
      <c r="D7" s="89"/>
      <c r="E7" s="89"/>
      <c r="F7" s="89"/>
      <c r="G7" s="89"/>
      <c r="H7" s="89"/>
      <c r="I7" s="89"/>
      <c r="J7" s="89"/>
      <c r="K7" s="89"/>
      <c r="L7" s="89"/>
      <c r="M7" s="89"/>
      <c r="N7" s="89"/>
      <c r="O7" s="89"/>
      <c r="P7" s="89"/>
      <c r="Q7" s="89"/>
      <c r="R7" s="89"/>
      <c r="S7" s="89"/>
      <c r="T7" s="89"/>
    </row>
    <row r="8" spans="1:20" x14ac:dyDescent="0.25">
      <c r="A8" s="89"/>
      <c r="B8" s="89"/>
      <c r="C8" s="89"/>
      <c r="D8" s="89"/>
      <c r="E8" s="89"/>
      <c r="F8" s="89"/>
      <c r="G8" s="89"/>
      <c r="H8" s="89"/>
      <c r="I8" s="89"/>
      <c r="J8" s="89"/>
      <c r="K8" s="89"/>
      <c r="L8" s="89"/>
      <c r="M8" s="89"/>
      <c r="N8" s="89"/>
      <c r="O8" s="89"/>
      <c r="P8" s="89"/>
      <c r="Q8" s="89"/>
      <c r="R8" s="89"/>
      <c r="S8" s="89"/>
      <c r="T8" s="89"/>
    </row>
    <row r="9" spans="1:20" x14ac:dyDescent="0.25">
      <c r="A9" s="89"/>
      <c r="B9" s="89"/>
      <c r="C9" s="89"/>
      <c r="D9" s="89"/>
      <c r="E9" s="89"/>
      <c r="F9" s="89"/>
      <c r="G9" s="89"/>
      <c r="H9" s="89"/>
      <c r="I9" s="89"/>
      <c r="J9" s="89"/>
      <c r="K9" s="89"/>
      <c r="L9" s="89"/>
      <c r="M9" s="89"/>
      <c r="N9" s="89"/>
      <c r="O9" s="89"/>
      <c r="P9" s="89"/>
      <c r="Q9" s="89"/>
      <c r="R9" s="89"/>
      <c r="S9" s="89"/>
      <c r="T9" s="89"/>
    </row>
    <row r="10" spans="1:20" x14ac:dyDescent="0.25">
      <c r="A10" s="89"/>
      <c r="B10" s="89"/>
      <c r="C10" s="89"/>
      <c r="D10" s="89"/>
      <c r="E10" s="89"/>
      <c r="F10" s="89"/>
      <c r="G10" s="89"/>
      <c r="H10" s="89"/>
      <c r="I10" s="89"/>
      <c r="J10" s="89"/>
      <c r="K10" s="89"/>
      <c r="L10" s="89"/>
      <c r="M10" s="89"/>
      <c r="N10" s="89"/>
      <c r="O10" s="89"/>
      <c r="P10" s="89"/>
      <c r="Q10" s="89"/>
      <c r="R10" s="89"/>
      <c r="S10" s="89"/>
      <c r="T10" s="89"/>
    </row>
    <row r="11" spans="1:20" x14ac:dyDescent="0.25">
      <c r="A11" s="89"/>
      <c r="B11" s="89"/>
      <c r="C11" s="89"/>
      <c r="D11" s="89"/>
      <c r="E11" s="89"/>
      <c r="F11" s="89"/>
      <c r="G11" s="89"/>
      <c r="H11" s="89"/>
      <c r="I11" s="89"/>
      <c r="J11" s="89"/>
      <c r="K11" s="89"/>
      <c r="L11" s="89"/>
      <c r="M11" s="89"/>
      <c r="N11" s="89"/>
      <c r="O11" s="89"/>
      <c r="P11" s="89"/>
      <c r="Q11" s="89"/>
      <c r="R11" s="89"/>
      <c r="S11" s="89"/>
      <c r="T11" s="89"/>
    </row>
    <row r="12" spans="1:20" x14ac:dyDescent="0.25">
      <c r="A12" s="89"/>
      <c r="B12" s="89"/>
      <c r="C12" s="89"/>
      <c r="D12" s="89"/>
      <c r="E12" s="89"/>
      <c r="F12" s="89"/>
      <c r="G12" s="89"/>
      <c r="H12" s="89"/>
      <c r="I12" s="89"/>
      <c r="J12" s="89"/>
      <c r="K12" s="89"/>
      <c r="L12" s="89"/>
      <c r="M12" s="89"/>
      <c r="N12" s="89"/>
      <c r="O12" s="89"/>
      <c r="P12" s="89"/>
      <c r="Q12" s="89"/>
      <c r="R12" s="89"/>
      <c r="S12" s="89"/>
      <c r="T12" s="89"/>
    </row>
    <row r="13" spans="1:20" x14ac:dyDescent="0.25">
      <c r="A13" s="89"/>
      <c r="B13" s="89"/>
      <c r="C13" s="89"/>
      <c r="D13" s="89"/>
      <c r="E13" s="89"/>
      <c r="F13" s="89"/>
      <c r="G13" s="89"/>
      <c r="H13" s="89"/>
      <c r="I13" s="89"/>
      <c r="J13" s="89"/>
      <c r="K13" s="89"/>
      <c r="L13" s="89"/>
      <c r="M13" s="89"/>
      <c r="N13" s="89"/>
      <c r="O13" s="89"/>
      <c r="P13" s="89"/>
      <c r="Q13" s="89"/>
      <c r="R13" s="89"/>
      <c r="S13" s="89"/>
      <c r="T13" s="89"/>
    </row>
    <row r="14" spans="1:20" x14ac:dyDescent="0.25">
      <c r="A14" s="89"/>
      <c r="B14" s="89"/>
      <c r="C14" s="89"/>
      <c r="D14" s="89"/>
      <c r="E14" s="89"/>
      <c r="F14" s="89"/>
      <c r="G14" s="89"/>
      <c r="H14" s="89"/>
      <c r="I14" s="89"/>
      <c r="J14" s="89"/>
      <c r="K14" s="89"/>
      <c r="L14" s="89"/>
      <c r="M14" s="89"/>
      <c r="N14" s="89"/>
      <c r="O14" s="89"/>
      <c r="P14" s="89"/>
      <c r="Q14" s="89"/>
      <c r="R14" s="89"/>
      <c r="S14" s="89"/>
      <c r="T14" s="89"/>
    </row>
    <row r="15" spans="1:20" x14ac:dyDescent="0.25">
      <c r="A15" s="89"/>
      <c r="B15" s="89"/>
      <c r="C15" s="89"/>
      <c r="D15" s="89"/>
      <c r="E15" s="89"/>
      <c r="F15" s="89"/>
      <c r="G15" s="89"/>
      <c r="H15" s="89"/>
      <c r="I15" s="89"/>
      <c r="J15" s="89"/>
      <c r="K15" s="89"/>
      <c r="L15" s="89"/>
      <c r="M15" s="89"/>
      <c r="N15" s="89"/>
      <c r="O15" s="89"/>
      <c r="P15" s="89"/>
      <c r="Q15" s="89"/>
      <c r="R15" s="89"/>
      <c r="S15" s="89"/>
      <c r="T15" s="89"/>
    </row>
    <row r="16" spans="1:20" x14ac:dyDescent="0.25">
      <c r="A16" s="89"/>
      <c r="B16" s="89"/>
      <c r="C16" s="89"/>
      <c r="D16" s="89"/>
      <c r="E16" s="89"/>
      <c r="F16" s="89"/>
      <c r="G16" s="89"/>
      <c r="H16" s="89"/>
      <c r="I16" s="89"/>
      <c r="J16" s="89"/>
      <c r="K16" s="89"/>
      <c r="L16" s="89"/>
      <c r="M16" s="89"/>
      <c r="N16" s="89"/>
      <c r="O16" s="89"/>
      <c r="P16" s="89"/>
      <c r="Q16" s="89"/>
      <c r="R16" s="89"/>
      <c r="S16" s="89"/>
      <c r="T16" s="89"/>
    </row>
    <row r="17" spans="1:20" x14ac:dyDescent="0.25">
      <c r="A17" s="89"/>
      <c r="B17" s="89"/>
      <c r="C17" s="89"/>
      <c r="D17" s="89"/>
      <c r="E17" s="89"/>
      <c r="F17" s="89"/>
      <c r="G17" s="89"/>
      <c r="H17" s="89"/>
      <c r="I17" s="89"/>
      <c r="J17" s="89"/>
      <c r="K17" s="89"/>
      <c r="L17" s="89"/>
      <c r="M17" s="89"/>
      <c r="N17" s="89"/>
      <c r="O17" s="89"/>
      <c r="P17" s="89"/>
      <c r="Q17" s="89"/>
      <c r="R17" s="89"/>
      <c r="S17" s="89"/>
      <c r="T17" s="89"/>
    </row>
    <row r="18" spans="1:20" x14ac:dyDescent="0.25">
      <c r="A18" s="89"/>
      <c r="B18" s="89"/>
      <c r="C18" s="89"/>
      <c r="D18" s="89"/>
      <c r="E18" s="89"/>
      <c r="F18" s="89"/>
      <c r="G18" s="89"/>
      <c r="H18" s="89"/>
      <c r="I18" s="89"/>
      <c r="J18" s="89"/>
      <c r="K18" s="89"/>
      <c r="L18" s="89"/>
      <c r="M18" s="89"/>
      <c r="N18" s="89"/>
      <c r="O18" s="89"/>
      <c r="P18" s="89"/>
      <c r="Q18" s="89"/>
      <c r="R18" s="89"/>
      <c r="S18" s="89"/>
      <c r="T18" s="89"/>
    </row>
    <row r="19" spans="1:20" x14ac:dyDescent="0.25">
      <c r="A19" s="89"/>
      <c r="B19" s="89"/>
      <c r="C19" s="89"/>
      <c r="D19" s="89"/>
      <c r="E19" s="89"/>
      <c r="F19" s="89"/>
      <c r="G19" s="89"/>
      <c r="H19" s="89"/>
      <c r="I19" s="89"/>
      <c r="J19" s="89"/>
      <c r="K19" s="89"/>
      <c r="L19" s="89"/>
      <c r="M19" s="89"/>
      <c r="N19" s="89"/>
      <c r="O19" s="89"/>
      <c r="P19" s="89"/>
      <c r="Q19" s="89"/>
      <c r="R19" s="89"/>
      <c r="S19" s="89"/>
      <c r="T19" s="89"/>
    </row>
    <row r="20" spans="1:20" x14ac:dyDescent="0.25">
      <c r="A20" s="89"/>
      <c r="B20" s="89"/>
      <c r="C20" s="89"/>
      <c r="D20" s="89"/>
      <c r="E20" s="89"/>
      <c r="F20" s="89"/>
      <c r="G20" s="89"/>
      <c r="H20" s="89"/>
      <c r="I20" s="89"/>
      <c r="J20" s="89"/>
      <c r="K20" s="89"/>
      <c r="L20" s="89"/>
      <c r="M20" s="89"/>
      <c r="N20" s="89"/>
      <c r="O20" s="89"/>
      <c r="P20" s="89"/>
      <c r="Q20" s="89"/>
      <c r="R20" s="89"/>
      <c r="S20" s="89"/>
      <c r="T20" s="89"/>
    </row>
    <row r="21" spans="1:20" ht="15.75" customHeight="1" x14ac:dyDescent="0.25">
      <c r="A21" s="89"/>
      <c r="B21" s="89"/>
      <c r="C21" s="89"/>
      <c r="D21" s="89"/>
      <c r="E21" s="89"/>
      <c r="F21" s="89"/>
      <c r="G21" s="89"/>
      <c r="H21" s="89"/>
      <c r="I21" s="89"/>
      <c r="J21" s="89"/>
      <c r="K21" s="89"/>
      <c r="L21" s="89"/>
      <c r="M21" s="89"/>
      <c r="N21" s="89"/>
      <c r="O21" s="89"/>
      <c r="P21" s="89"/>
      <c r="Q21" s="89"/>
      <c r="R21" s="89"/>
      <c r="S21" s="89"/>
      <c r="T21" s="89"/>
    </row>
    <row r="22" spans="1:20" ht="15.75" customHeight="1" x14ac:dyDescent="0.25">
      <c r="A22" s="89"/>
      <c r="B22" s="89"/>
      <c r="C22" s="89"/>
      <c r="D22" s="89"/>
      <c r="E22" s="89"/>
      <c r="F22" s="89"/>
      <c r="G22" s="89"/>
      <c r="H22" s="89"/>
      <c r="I22" s="89"/>
      <c r="J22" s="89"/>
      <c r="K22" s="89"/>
      <c r="L22" s="89"/>
      <c r="M22" s="89"/>
      <c r="N22" s="89"/>
      <c r="O22" s="89"/>
      <c r="P22" s="89"/>
      <c r="Q22" s="89"/>
      <c r="R22" s="89"/>
      <c r="S22" s="89"/>
      <c r="T22" s="89"/>
    </row>
    <row r="23" spans="1:20" ht="15.75" customHeight="1" x14ac:dyDescent="0.25">
      <c r="A23" s="89"/>
      <c r="B23" s="89"/>
      <c r="C23" s="89"/>
      <c r="D23" s="89"/>
      <c r="E23" s="89"/>
      <c r="F23" s="89"/>
      <c r="G23" s="89"/>
      <c r="H23" s="89"/>
      <c r="I23" s="89"/>
      <c r="J23" s="89"/>
      <c r="K23" s="89"/>
      <c r="L23" s="89"/>
      <c r="M23" s="89"/>
      <c r="N23" s="89"/>
      <c r="O23" s="89"/>
      <c r="P23" s="89"/>
      <c r="Q23" s="89"/>
      <c r="R23" s="89"/>
      <c r="S23" s="89"/>
      <c r="T23" s="89"/>
    </row>
    <row r="24" spans="1:20" ht="15.75" customHeight="1" x14ac:dyDescent="0.25">
      <c r="A24" s="89"/>
      <c r="B24" s="89"/>
      <c r="C24" s="89"/>
      <c r="D24" s="89"/>
      <c r="E24" s="89"/>
      <c r="F24" s="89"/>
      <c r="G24" s="89"/>
      <c r="H24" s="89"/>
      <c r="I24" s="89"/>
      <c r="J24" s="89"/>
      <c r="K24" s="89"/>
      <c r="L24" s="89"/>
      <c r="M24" s="89"/>
      <c r="N24" s="89"/>
      <c r="O24" s="89"/>
      <c r="P24" s="89"/>
      <c r="Q24" s="89"/>
      <c r="R24" s="89"/>
      <c r="S24" s="89"/>
      <c r="T24" s="89"/>
    </row>
    <row r="25" spans="1:20" ht="15.75" customHeight="1" x14ac:dyDescent="0.25">
      <c r="A25" s="89"/>
      <c r="B25" s="89"/>
      <c r="C25" s="89"/>
      <c r="D25" s="89"/>
      <c r="E25" s="89"/>
      <c r="F25" s="89"/>
      <c r="G25" s="89"/>
      <c r="H25" s="89"/>
      <c r="I25" s="89"/>
      <c r="J25" s="89"/>
      <c r="K25" s="89"/>
      <c r="L25" s="89"/>
      <c r="M25" s="89"/>
      <c r="N25" s="89"/>
      <c r="O25" s="89"/>
      <c r="P25" s="89"/>
      <c r="Q25" s="89"/>
      <c r="R25" s="89"/>
      <c r="S25" s="89"/>
      <c r="T25" s="89"/>
    </row>
    <row r="26" spans="1:20" ht="15.75" customHeight="1" x14ac:dyDescent="0.25">
      <c r="A26" s="89"/>
      <c r="B26" s="89"/>
      <c r="C26" s="89"/>
      <c r="D26" s="89"/>
      <c r="E26" s="89"/>
      <c r="F26" s="89"/>
      <c r="G26" s="89"/>
      <c r="H26" s="89"/>
      <c r="I26" s="89"/>
      <c r="J26" s="89"/>
      <c r="K26" s="89"/>
      <c r="L26" s="89"/>
      <c r="M26" s="89"/>
      <c r="N26" s="89"/>
      <c r="O26" s="89"/>
      <c r="P26" s="89"/>
      <c r="Q26" s="89"/>
      <c r="R26" s="89"/>
      <c r="S26" s="89"/>
      <c r="T26" s="89"/>
    </row>
    <row r="27" spans="1:20" ht="15.75" customHeight="1" x14ac:dyDescent="0.25">
      <c r="A27" s="89"/>
      <c r="B27" s="89"/>
      <c r="C27" s="89"/>
      <c r="D27" s="89"/>
      <c r="E27" s="89"/>
      <c r="F27" s="89"/>
      <c r="G27" s="89"/>
      <c r="H27" s="89"/>
      <c r="I27" s="89"/>
      <c r="J27" s="89"/>
      <c r="K27" s="89"/>
      <c r="L27" s="89"/>
      <c r="M27" s="89"/>
      <c r="N27" s="89"/>
      <c r="O27" s="89"/>
      <c r="P27" s="89"/>
      <c r="Q27" s="89"/>
      <c r="R27" s="89"/>
      <c r="S27" s="89"/>
      <c r="T27" s="89"/>
    </row>
    <row r="28" spans="1:20" ht="15.75" customHeight="1" x14ac:dyDescent="0.25">
      <c r="A28" s="89"/>
      <c r="B28" s="89"/>
      <c r="C28" s="89"/>
      <c r="D28" s="89"/>
      <c r="E28" s="89"/>
      <c r="F28" s="89"/>
      <c r="G28" s="89"/>
      <c r="H28" s="89"/>
      <c r="I28" s="89"/>
      <c r="J28" s="89"/>
      <c r="K28" s="89"/>
      <c r="L28" s="89"/>
      <c r="M28" s="89"/>
      <c r="N28" s="89"/>
      <c r="O28" s="89"/>
      <c r="P28" s="89"/>
      <c r="Q28" s="89"/>
      <c r="R28" s="89"/>
      <c r="S28" s="89"/>
      <c r="T28" s="89"/>
    </row>
    <row r="29" spans="1:20" ht="15.75" customHeight="1" x14ac:dyDescent="0.25">
      <c r="A29" s="89"/>
      <c r="B29" s="89"/>
      <c r="C29" s="89"/>
      <c r="D29" s="89"/>
      <c r="E29" s="89"/>
      <c r="F29" s="89"/>
      <c r="G29" s="89"/>
      <c r="H29" s="89"/>
      <c r="I29" s="89"/>
      <c r="J29" s="89"/>
      <c r="K29" s="89"/>
      <c r="L29" s="89"/>
      <c r="M29" s="89"/>
      <c r="N29" s="89"/>
      <c r="O29" s="89"/>
      <c r="P29" s="89"/>
      <c r="Q29" s="89"/>
      <c r="R29" s="89"/>
      <c r="S29" s="89"/>
      <c r="T29" s="89"/>
    </row>
    <row r="30" spans="1:20" ht="15.75" customHeight="1" x14ac:dyDescent="0.25">
      <c r="A30" s="89"/>
      <c r="B30" s="89"/>
      <c r="C30" s="89"/>
      <c r="D30" s="89"/>
      <c r="E30" s="89"/>
      <c r="F30" s="89"/>
      <c r="G30" s="89"/>
      <c r="H30" s="89"/>
      <c r="I30" s="89"/>
      <c r="J30" s="89"/>
      <c r="K30" s="89"/>
      <c r="L30" s="89"/>
      <c r="M30" s="89"/>
      <c r="N30" s="89"/>
      <c r="O30" s="89"/>
      <c r="P30" s="89"/>
      <c r="Q30" s="89"/>
      <c r="R30" s="89"/>
      <c r="S30" s="89"/>
      <c r="T30" s="89"/>
    </row>
    <row r="31" spans="1:20" ht="15.75" customHeight="1" x14ac:dyDescent="0.25">
      <c r="A31" s="89"/>
      <c r="B31" s="89"/>
      <c r="C31" s="89"/>
      <c r="D31" s="89"/>
      <c r="E31" s="89"/>
      <c r="F31" s="89"/>
      <c r="G31" s="89"/>
      <c r="H31" s="89"/>
      <c r="I31" s="89"/>
      <c r="J31" s="89"/>
      <c r="K31" s="89"/>
      <c r="L31" s="89"/>
      <c r="M31" s="89"/>
      <c r="N31" s="89"/>
      <c r="O31" s="89"/>
      <c r="P31" s="89"/>
      <c r="Q31" s="89"/>
      <c r="R31" s="89"/>
      <c r="S31" s="89"/>
      <c r="T31" s="89"/>
    </row>
    <row r="32" spans="1:20" ht="15.75" customHeight="1" x14ac:dyDescent="0.25">
      <c r="A32" s="89"/>
      <c r="B32" s="89"/>
      <c r="C32" s="89"/>
      <c r="D32" s="89"/>
      <c r="E32" s="89"/>
      <c r="F32" s="89"/>
      <c r="G32" s="89"/>
      <c r="H32" s="89"/>
      <c r="I32" s="89"/>
      <c r="J32" s="89"/>
      <c r="K32" s="89"/>
      <c r="L32" s="89"/>
      <c r="M32" s="89"/>
      <c r="N32" s="89"/>
      <c r="O32" s="89"/>
      <c r="P32" s="89"/>
      <c r="Q32" s="89"/>
      <c r="R32" s="89"/>
      <c r="S32" s="89"/>
      <c r="T32" s="89"/>
    </row>
    <row r="33" spans="1:20" ht="15.75" customHeight="1" x14ac:dyDescent="0.25">
      <c r="A33" s="89"/>
      <c r="B33" s="89"/>
      <c r="C33" s="89"/>
      <c r="D33" s="89"/>
      <c r="E33" s="89"/>
      <c r="F33" s="89"/>
      <c r="G33" s="89"/>
      <c r="H33" s="89"/>
      <c r="I33" s="89"/>
      <c r="J33" s="89"/>
      <c r="K33" s="89"/>
      <c r="L33" s="89"/>
      <c r="M33" s="89"/>
      <c r="N33" s="89"/>
      <c r="O33" s="89"/>
      <c r="P33" s="89"/>
      <c r="Q33" s="89"/>
      <c r="R33" s="89"/>
      <c r="S33" s="89"/>
      <c r="T33" s="89"/>
    </row>
    <row r="34" spans="1:20" ht="15.75" customHeight="1" x14ac:dyDescent="0.25">
      <c r="A34" s="89"/>
      <c r="B34" s="89"/>
      <c r="C34" s="89"/>
      <c r="D34" s="89"/>
      <c r="E34" s="89"/>
      <c r="F34" s="89"/>
      <c r="G34" s="89"/>
      <c r="H34" s="89"/>
      <c r="I34" s="89"/>
      <c r="J34" s="89"/>
      <c r="K34" s="89"/>
      <c r="L34" s="89"/>
      <c r="M34" s="89"/>
      <c r="N34" s="89"/>
      <c r="O34" s="89"/>
      <c r="P34" s="89"/>
      <c r="Q34" s="89"/>
      <c r="R34" s="89"/>
      <c r="S34" s="89"/>
      <c r="T34" s="89"/>
    </row>
    <row r="35" spans="1:20" ht="15.75" customHeight="1" x14ac:dyDescent="0.25">
      <c r="A35" s="89"/>
      <c r="B35" s="89"/>
      <c r="C35" s="89"/>
      <c r="D35" s="89"/>
      <c r="E35" s="89"/>
      <c r="F35" s="89"/>
      <c r="G35" s="89"/>
      <c r="H35" s="89"/>
      <c r="I35" s="89"/>
      <c r="J35" s="89"/>
      <c r="K35" s="89"/>
      <c r="L35" s="89"/>
      <c r="M35" s="89"/>
      <c r="N35" s="89"/>
      <c r="O35" s="89"/>
      <c r="P35" s="89"/>
      <c r="Q35" s="89"/>
      <c r="R35" s="89"/>
      <c r="S35" s="89"/>
      <c r="T35" s="89"/>
    </row>
    <row r="36" spans="1:20" ht="15.75" customHeight="1" x14ac:dyDescent="0.25">
      <c r="A36" s="89"/>
      <c r="B36" s="89"/>
      <c r="C36" s="89"/>
      <c r="D36" s="89"/>
      <c r="E36" s="89"/>
      <c r="F36" s="89"/>
      <c r="G36" s="89"/>
      <c r="H36" s="89"/>
      <c r="I36" s="89"/>
      <c r="J36" s="89"/>
      <c r="K36" s="89"/>
      <c r="L36" s="89"/>
      <c r="M36" s="89"/>
      <c r="N36" s="89"/>
      <c r="O36" s="89"/>
      <c r="P36" s="89"/>
      <c r="Q36" s="89"/>
      <c r="R36" s="89"/>
      <c r="S36" s="89"/>
      <c r="T36" s="89"/>
    </row>
    <row r="37" spans="1:20" ht="15.75" customHeight="1" x14ac:dyDescent="0.25">
      <c r="A37" s="89"/>
      <c r="B37" s="89"/>
      <c r="C37" s="89"/>
      <c r="D37" s="89"/>
      <c r="E37" s="89"/>
      <c r="F37" s="89"/>
      <c r="G37" s="89"/>
      <c r="H37" s="89"/>
      <c r="I37" s="89"/>
      <c r="J37" s="89"/>
      <c r="K37" s="89"/>
      <c r="L37" s="89"/>
      <c r="M37" s="89"/>
      <c r="N37" s="89"/>
      <c r="O37" s="89"/>
      <c r="P37" s="89"/>
      <c r="Q37" s="89"/>
      <c r="R37" s="89"/>
      <c r="S37" s="89"/>
      <c r="T37" s="89"/>
    </row>
    <row r="38" spans="1:20" ht="15.75" customHeight="1" x14ac:dyDescent="0.25">
      <c r="A38" s="89"/>
      <c r="B38" s="89"/>
      <c r="C38" s="89"/>
      <c r="D38" s="89"/>
      <c r="E38" s="89"/>
      <c r="F38" s="89"/>
      <c r="G38" s="89"/>
      <c r="H38" s="89"/>
      <c r="I38" s="89"/>
      <c r="J38" s="89"/>
      <c r="K38" s="89"/>
      <c r="L38" s="89"/>
      <c r="M38" s="89"/>
      <c r="N38" s="89"/>
      <c r="O38" s="89"/>
      <c r="P38" s="89"/>
      <c r="Q38" s="89"/>
      <c r="R38" s="89"/>
      <c r="S38" s="89"/>
      <c r="T38" s="89"/>
    </row>
    <row r="39" spans="1:20" ht="15.75" customHeight="1" x14ac:dyDescent="0.25">
      <c r="A39" s="89"/>
      <c r="B39" s="89"/>
      <c r="C39" s="89"/>
      <c r="D39" s="89"/>
      <c r="E39" s="89"/>
      <c r="F39" s="89"/>
      <c r="G39" s="89"/>
      <c r="H39" s="89"/>
      <c r="I39" s="89"/>
      <c r="J39" s="89"/>
      <c r="K39" s="89"/>
      <c r="L39" s="89"/>
      <c r="M39" s="89"/>
      <c r="N39" s="89"/>
      <c r="O39" s="89"/>
      <c r="P39" s="89"/>
      <c r="Q39" s="89"/>
      <c r="R39" s="89"/>
      <c r="S39" s="89"/>
      <c r="T39" s="89"/>
    </row>
    <row r="40" spans="1:20" ht="15.75" customHeight="1" x14ac:dyDescent="0.25">
      <c r="A40" s="89"/>
      <c r="B40" s="89"/>
      <c r="C40" s="89"/>
      <c r="D40" s="89"/>
      <c r="E40" s="89"/>
      <c r="F40" s="89"/>
      <c r="G40" s="89"/>
      <c r="H40" s="89"/>
      <c r="I40" s="89"/>
      <c r="J40" s="89"/>
      <c r="K40" s="89"/>
      <c r="L40" s="89"/>
      <c r="M40" s="89"/>
      <c r="N40" s="89"/>
      <c r="O40" s="89"/>
      <c r="P40" s="89"/>
      <c r="Q40" s="89"/>
      <c r="R40" s="89"/>
      <c r="S40" s="89"/>
      <c r="T40" s="89"/>
    </row>
    <row r="41" spans="1:20" ht="15.75" customHeight="1" x14ac:dyDescent="0.25">
      <c r="A41" s="89"/>
      <c r="B41" s="89"/>
      <c r="C41" s="89"/>
      <c r="D41" s="89"/>
      <c r="E41" s="89"/>
      <c r="F41" s="89"/>
      <c r="G41" s="89"/>
      <c r="H41" s="89"/>
      <c r="I41" s="89"/>
      <c r="J41" s="89"/>
      <c r="K41" s="89"/>
      <c r="L41" s="89"/>
      <c r="M41" s="89"/>
      <c r="N41" s="89"/>
      <c r="O41" s="89"/>
      <c r="P41" s="89"/>
      <c r="Q41" s="89"/>
      <c r="R41" s="89"/>
      <c r="S41" s="89"/>
      <c r="T41" s="89"/>
    </row>
    <row r="42" spans="1:20" ht="15.75" customHeight="1" x14ac:dyDescent="0.25">
      <c r="A42" s="89"/>
      <c r="B42" s="89"/>
      <c r="C42" s="89"/>
      <c r="D42" s="89"/>
      <c r="E42" s="89"/>
      <c r="F42" s="89"/>
      <c r="G42" s="89"/>
      <c r="H42" s="89"/>
      <c r="I42" s="89"/>
      <c r="J42" s="89"/>
      <c r="K42" s="89"/>
      <c r="L42" s="89"/>
      <c r="M42" s="89"/>
      <c r="N42" s="89"/>
      <c r="O42" s="89"/>
      <c r="P42" s="89"/>
      <c r="Q42" s="89"/>
      <c r="R42" s="89"/>
      <c r="S42" s="89"/>
      <c r="T42" s="89"/>
    </row>
    <row r="43" spans="1:20" ht="15.75" customHeight="1" x14ac:dyDescent="0.25">
      <c r="A43" s="89"/>
      <c r="B43" s="89"/>
      <c r="C43" s="89"/>
      <c r="D43" s="89"/>
      <c r="E43" s="89"/>
      <c r="F43" s="89"/>
      <c r="G43" s="89"/>
      <c r="H43" s="89"/>
      <c r="I43" s="89"/>
      <c r="J43" s="89"/>
      <c r="K43" s="89"/>
      <c r="L43" s="89"/>
      <c r="M43" s="89"/>
      <c r="N43" s="89"/>
      <c r="O43" s="89"/>
      <c r="P43" s="89"/>
      <c r="Q43" s="89"/>
      <c r="R43" s="89"/>
      <c r="S43" s="89"/>
      <c r="T43" s="89"/>
    </row>
    <row r="44" spans="1:20" ht="15.75" customHeight="1" x14ac:dyDescent="0.25">
      <c r="A44" s="89"/>
      <c r="B44" s="89"/>
      <c r="C44" s="89"/>
      <c r="D44" s="89"/>
      <c r="E44" s="89"/>
      <c r="F44" s="89"/>
      <c r="G44" s="89"/>
      <c r="H44" s="89"/>
      <c r="I44" s="89"/>
      <c r="J44" s="89"/>
      <c r="K44" s="89"/>
      <c r="L44" s="89"/>
      <c r="M44" s="89"/>
      <c r="N44" s="89"/>
      <c r="O44" s="89"/>
      <c r="P44" s="89"/>
      <c r="Q44" s="89"/>
      <c r="R44" s="89"/>
      <c r="S44" s="89"/>
      <c r="T44" s="89"/>
    </row>
    <row r="45" spans="1:20" ht="15.75" customHeight="1" x14ac:dyDescent="0.25">
      <c r="A45" s="89"/>
      <c r="B45" s="89"/>
      <c r="C45" s="89"/>
      <c r="D45" s="89"/>
      <c r="E45" s="89"/>
      <c r="F45" s="89"/>
      <c r="G45" s="89"/>
      <c r="H45" s="89"/>
      <c r="I45" s="89"/>
      <c r="J45" s="89"/>
      <c r="K45" s="89"/>
      <c r="L45" s="89"/>
      <c r="M45" s="89"/>
      <c r="N45" s="89"/>
      <c r="O45" s="89"/>
      <c r="P45" s="89"/>
      <c r="Q45" s="89"/>
      <c r="R45" s="89"/>
      <c r="S45" s="89"/>
      <c r="T45" s="89"/>
    </row>
    <row r="46" spans="1:20" ht="15.75" customHeight="1" x14ac:dyDescent="0.25">
      <c r="A46" s="89"/>
      <c r="B46" s="89"/>
      <c r="C46" s="89"/>
      <c r="D46" s="89"/>
      <c r="E46" s="89"/>
      <c r="F46" s="89"/>
      <c r="G46" s="89"/>
      <c r="H46" s="89"/>
      <c r="I46" s="89"/>
      <c r="J46" s="89"/>
      <c r="K46" s="89"/>
      <c r="L46" s="89"/>
      <c r="M46" s="89"/>
      <c r="N46" s="89"/>
      <c r="O46" s="89"/>
      <c r="P46" s="89"/>
      <c r="Q46" s="89"/>
      <c r="R46" s="89"/>
      <c r="S46" s="89"/>
      <c r="T46" s="89"/>
    </row>
    <row r="47" spans="1:20" ht="15.75" customHeight="1" x14ac:dyDescent="0.25">
      <c r="A47" s="89"/>
      <c r="B47" s="89"/>
      <c r="C47" s="89"/>
      <c r="D47" s="89"/>
      <c r="E47" s="89"/>
      <c r="F47" s="89"/>
      <c r="G47" s="89"/>
      <c r="H47" s="89"/>
      <c r="I47" s="89"/>
      <c r="J47" s="89"/>
      <c r="K47" s="89"/>
      <c r="L47" s="89"/>
      <c r="M47" s="89"/>
      <c r="N47" s="89"/>
      <c r="O47" s="89"/>
      <c r="P47" s="89"/>
      <c r="Q47" s="89"/>
      <c r="R47" s="89"/>
      <c r="S47" s="89"/>
      <c r="T47" s="89"/>
    </row>
    <row r="48" spans="1:20" ht="15.75" customHeight="1" x14ac:dyDescent="0.25">
      <c r="A48" s="89"/>
      <c r="B48" s="89"/>
      <c r="C48" s="89"/>
      <c r="D48" s="89"/>
      <c r="E48" s="89"/>
      <c r="F48" s="89"/>
      <c r="G48" s="89"/>
      <c r="H48" s="89"/>
      <c r="I48" s="89"/>
      <c r="J48" s="89"/>
      <c r="K48" s="89"/>
      <c r="L48" s="89"/>
      <c r="M48" s="89"/>
      <c r="N48" s="89"/>
      <c r="O48" s="89"/>
      <c r="P48" s="89"/>
      <c r="Q48" s="89"/>
      <c r="R48" s="89"/>
      <c r="S48" s="89"/>
      <c r="T48" s="89"/>
    </row>
    <row r="49" spans="1:20" ht="15.75" customHeight="1" x14ac:dyDescent="0.25">
      <c r="A49" s="89"/>
      <c r="B49" s="90" t="s">
        <v>510</v>
      </c>
      <c r="C49" s="90" t="s">
        <v>511</v>
      </c>
      <c r="D49" s="90" t="s">
        <v>512</v>
      </c>
      <c r="E49" s="89"/>
      <c r="F49" s="91" t="s">
        <v>513</v>
      </c>
      <c r="G49" s="92" t="s">
        <v>514</v>
      </c>
      <c r="H49" s="93"/>
      <c r="I49" s="93"/>
      <c r="J49" s="93"/>
      <c r="K49" s="93"/>
      <c r="L49" s="93"/>
      <c r="M49" s="93"/>
      <c r="N49" s="93"/>
      <c r="O49" s="93"/>
      <c r="P49" s="94"/>
      <c r="Q49" s="89"/>
      <c r="R49" s="89"/>
      <c r="S49" s="89"/>
      <c r="T49" s="89"/>
    </row>
    <row r="50" spans="1:20" ht="15.75" customHeight="1" x14ac:dyDescent="0.25">
      <c r="A50" s="89"/>
      <c r="B50" s="385" t="s">
        <v>515</v>
      </c>
      <c r="C50" s="95" t="s">
        <v>131</v>
      </c>
      <c r="D50" s="96">
        <v>15</v>
      </c>
      <c r="E50" s="89"/>
      <c r="F50" s="97" t="s">
        <v>189</v>
      </c>
      <c r="G50" s="92" t="s">
        <v>516</v>
      </c>
      <c r="H50" s="93"/>
      <c r="I50" s="93"/>
      <c r="J50" s="93"/>
      <c r="K50" s="93"/>
      <c r="L50" s="93"/>
      <c r="M50" s="93"/>
      <c r="N50" s="93"/>
      <c r="O50" s="93"/>
      <c r="P50" s="94"/>
      <c r="Q50" s="89"/>
      <c r="R50" s="89"/>
      <c r="S50" s="89"/>
      <c r="T50" s="89"/>
    </row>
    <row r="51" spans="1:20" ht="15.75" customHeight="1" x14ac:dyDescent="0.25">
      <c r="A51" s="89"/>
      <c r="B51" s="368"/>
      <c r="C51" s="98" t="s">
        <v>517</v>
      </c>
      <c r="D51" s="96">
        <v>0</v>
      </c>
      <c r="E51" s="89"/>
      <c r="F51" s="99" t="s">
        <v>518</v>
      </c>
      <c r="G51" s="92" t="s">
        <v>519</v>
      </c>
      <c r="H51" s="93"/>
      <c r="I51" s="93"/>
      <c r="J51" s="93"/>
      <c r="K51" s="93"/>
      <c r="L51" s="93"/>
      <c r="M51" s="93"/>
      <c r="N51" s="93"/>
      <c r="O51" s="93"/>
      <c r="P51" s="94"/>
      <c r="Q51" s="89"/>
      <c r="R51" s="89"/>
      <c r="S51" s="89"/>
      <c r="T51" s="89"/>
    </row>
    <row r="52" spans="1:20" ht="15.75" customHeight="1" x14ac:dyDescent="0.25">
      <c r="A52" s="89"/>
      <c r="B52" s="385" t="s">
        <v>520</v>
      </c>
      <c r="C52" s="95" t="s">
        <v>132</v>
      </c>
      <c r="D52" s="96">
        <v>15</v>
      </c>
      <c r="E52" s="89"/>
      <c r="F52" s="89"/>
      <c r="G52" s="89"/>
      <c r="H52" s="89"/>
      <c r="I52" s="89"/>
      <c r="J52" s="89"/>
      <c r="K52" s="89"/>
      <c r="L52" s="89"/>
      <c r="M52" s="89"/>
      <c r="N52" s="89"/>
      <c r="O52" s="89"/>
      <c r="P52" s="89"/>
      <c r="Q52" s="89"/>
      <c r="R52" s="89"/>
      <c r="S52" s="89"/>
      <c r="T52" s="89"/>
    </row>
    <row r="53" spans="1:20" ht="15.75" customHeight="1" x14ac:dyDescent="0.25">
      <c r="A53" s="89"/>
      <c r="B53" s="368"/>
      <c r="C53" s="98" t="s">
        <v>521</v>
      </c>
      <c r="D53" s="96">
        <v>0</v>
      </c>
      <c r="E53" s="89"/>
      <c r="F53" s="89"/>
      <c r="G53" s="89"/>
      <c r="H53" s="89"/>
      <c r="I53" s="89"/>
      <c r="J53" s="89"/>
      <c r="K53" s="89"/>
      <c r="L53" s="89"/>
      <c r="M53" s="89"/>
      <c r="N53" s="89"/>
      <c r="O53" s="89"/>
      <c r="P53" s="89"/>
      <c r="Q53" s="89"/>
      <c r="R53" s="89"/>
      <c r="S53" s="89"/>
      <c r="T53" s="89"/>
    </row>
    <row r="54" spans="1:20" ht="15.75" customHeight="1" x14ac:dyDescent="0.25">
      <c r="A54" s="89"/>
      <c r="B54" s="385" t="s">
        <v>522</v>
      </c>
      <c r="C54" s="95" t="s">
        <v>133</v>
      </c>
      <c r="D54" s="96">
        <v>15</v>
      </c>
      <c r="E54" s="89"/>
      <c r="F54" s="89"/>
      <c r="G54" s="89"/>
      <c r="H54" s="89"/>
      <c r="I54" s="89"/>
      <c r="J54" s="89"/>
      <c r="K54" s="89"/>
      <c r="L54" s="89"/>
      <c r="M54" s="89"/>
      <c r="N54" s="89"/>
      <c r="O54" s="89"/>
      <c r="P54" s="89"/>
      <c r="Q54" s="89"/>
      <c r="R54" s="89"/>
      <c r="S54" s="89"/>
      <c r="T54" s="89"/>
    </row>
    <row r="55" spans="1:20" ht="15.75" customHeight="1" x14ac:dyDescent="0.25">
      <c r="A55" s="89"/>
      <c r="B55" s="368"/>
      <c r="C55" s="98" t="s">
        <v>523</v>
      </c>
      <c r="D55" s="96">
        <v>0</v>
      </c>
      <c r="E55" s="89"/>
      <c r="F55" s="89"/>
      <c r="G55" s="89"/>
      <c r="H55" s="89"/>
      <c r="I55" s="89"/>
      <c r="J55" s="89"/>
      <c r="K55" s="89"/>
      <c r="L55" s="89"/>
      <c r="M55" s="89"/>
      <c r="N55" s="89"/>
      <c r="O55" s="89"/>
      <c r="P55" s="89"/>
      <c r="Q55" s="89"/>
      <c r="R55" s="89"/>
      <c r="S55" s="89"/>
      <c r="T55" s="89"/>
    </row>
    <row r="56" spans="1:20" ht="15.75" customHeight="1" x14ac:dyDescent="0.25">
      <c r="A56" s="89"/>
      <c r="B56" s="385" t="s">
        <v>524</v>
      </c>
      <c r="C56" s="95" t="s">
        <v>134</v>
      </c>
      <c r="D56" s="96">
        <v>15</v>
      </c>
      <c r="E56" s="89"/>
      <c r="F56" s="89"/>
      <c r="G56" s="89"/>
      <c r="H56" s="89"/>
      <c r="I56" s="89"/>
      <c r="J56" s="89"/>
      <c r="K56" s="89"/>
      <c r="L56" s="89"/>
      <c r="M56" s="89"/>
      <c r="N56" s="89"/>
      <c r="O56" s="89"/>
      <c r="P56" s="89"/>
      <c r="Q56" s="89"/>
      <c r="R56" s="89"/>
      <c r="S56" s="89"/>
      <c r="T56" s="89"/>
    </row>
    <row r="57" spans="1:20" ht="15.75" customHeight="1" x14ac:dyDescent="0.25">
      <c r="A57" s="89"/>
      <c r="B57" s="379"/>
      <c r="C57" s="98" t="s">
        <v>188</v>
      </c>
      <c r="D57" s="96">
        <v>10</v>
      </c>
      <c r="E57" s="89"/>
      <c r="F57" s="89"/>
      <c r="G57" s="89"/>
      <c r="H57" s="89"/>
      <c r="I57" s="89"/>
      <c r="J57" s="89"/>
      <c r="K57" s="89"/>
      <c r="L57" s="89"/>
      <c r="M57" s="89"/>
      <c r="N57" s="89"/>
      <c r="O57" s="89"/>
      <c r="P57" s="89"/>
      <c r="Q57" s="89"/>
      <c r="R57" s="89"/>
      <c r="S57" s="89"/>
      <c r="T57" s="89"/>
    </row>
    <row r="58" spans="1:20" ht="15.75" customHeight="1" x14ac:dyDescent="0.25">
      <c r="A58" s="89"/>
      <c r="B58" s="368"/>
      <c r="C58" s="98" t="s">
        <v>525</v>
      </c>
      <c r="D58" s="96">
        <v>0</v>
      </c>
      <c r="E58" s="89"/>
      <c r="F58" s="89"/>
      <c r="G58" s="89"/>
      <c r="H58" s="89"/>
      <c r="I58" s="89"/>
      <c r="J58" s="89"/>
      <c r="K58" s="89"/>
      <c r="L58" s="89"/>
      <c r="M58" s="89"/>
      <c r="N58" s="89"/>
      <c r="O58" s="89"/>
      <c r="P58" s="89"/>
      <c r="Q58" s="89"/>
      <c r="R58" s="89"/>
      <c r="S58" s="89"/>
      <c r="T58" s="89"/>
    </row>
    <row r="59" spans="1:20" ht="15.75" customHeight="1" x14ac:dyDescent="0.25">
      <c r="A59" s="89"/>
      <c r="B59" s="385" t="s">
        <v>526</v>
      </c>
      <c r="C59" s="95" t="s">
        <v>135</v>
      </c>
      <c r="D59" s="96">
        <v>15</v>
      </c>
      <c r="E59" s="89"/>
      <c r="F59" s="89"/>
      <c r="G59" s="89"/>
      <c r="H59" s="89"/>
      <c r="I59" s="89"/>
      <c r="J59" s="89"/>
      <c r="K59" s="89"/>
      <c r="L59" s="89"/>
      <c r="M59" s="89"/>
      <c r="N59" s="89"/>
      <c r="O59" s="89"/>
      <c r="P59" s="89"/>
      <c r="Q59" s="89"/>
      <c r="R59" s="89"/>
      <c r="S59" s="89"/>
      <c r="T59" s="89"/>
    </row>
    <row r="60" spans="1:20" ht="15.75" customHeight="1" x14ac:dyDescent="0.25">
      <c r="A60" s="89"/>
      <c r="B60" s="368"/>
      <c r="C60" s="98" t="s">
        <v>527</v>
      </c>
      <c r="D60" s="96">
        <v>0</v>
      </c>
      <c r="E60" s="89"/>
      <c r="F60" s="89"/>
      <c r="G60" s="89"/>
      <c r="H60" s="89"/>
      <c r="I60" s="89"/>
      <c r="J60" s="89"/>
      <c r="K60" s="89"/>
      <c r="L60" s="89"/>
      <c r="M60" s="89"/>
      <c r="N60" s="89"/>
      <c r="O60" s="89"/>
      <c r="P60" s="89"/>
      <c r="Q60" s="89"/>
      <c r="R60" s="89"/>
      <c r="S60" s="89"/>
      <c r="T60" s="89"/>
    </row>
    <row r="61" spans="1:20" ht="26.25" customHeight="1" x14ac:dyDescent="0.25">
      <c r="A61" s="89"/>
      <c r="B61" s="385" t="s">
        <v>528</v>
      </c>
      <c r="C61" s="95" t="s">
        <v>136</v>
      </c>
      <c r="D61" s="96">
        <v>15</v>
      </c>
      <c r="E61" s="89"/>
      <c r="F61" s="89"/>
      <c r="G61" s="89"/>
      <c r="H61" s="89"/>
      <c r="I61" s="89"/>
      <c r="J61" s="89"/>
      <c r="K61" s="89"/>
      <c r="L61" s="89"/>
      <c r="M61" s="89"/>
      <c r="N61" s="89"/>
      <c r="O61" s="89"/>
      <c r="P61" s="89"/>
      <c r="Q61" s="89"/>
      <c r="R61" s="89"/>
      <c r="S61" s="89"/>
      <c r="T61" s="89"/>
    </row>
    <row r="62" spans="1:20" ht="26.25" customHeight="1" x14ac:dyDescent="0.25">
      <c r="A62" s="89"/>
      <c r="B62" s="368"/>
      <c r="C62" s="98" t="s">
        <v>529</v>
      </c>
      <c r="D62" s="96">
        <v>0</v>
      </c>
      <c r="E62" s="89"/>
      <c r="F62" s="89"/>
      <c r="G62" s="89"/>
      <c r="H62" s="89"/>
      <c r="I62" s="89"/>
      <c r="J62" s="89"/>
      <c r="K62" s="89"/>
      <c r="L62" s="89"/>
      <c r="M62" s="89"/>
      <c r="N62" s="89"/>
      <c r="O62" s="89"/>
      <c r="P62" s="89"/>
      <c r="Q62" s="89"/>
      <c r="R62" s="89"/>
      <c r="S62" s="89"/>
      <c r="T62" s="89"/>
    </row>
    <row r="63" spans="1:20" ht="15.75" customHeight="1" x14ac:dyDescent="0.25">
      <c r="A63" s="89"/>
      <c r="B63" s="385" t="s">
        <v>530</v>
      </c>
      <c r="C63" s="95" t="s">
        <v>137</v>
      </c>
      <c r="D63" s="96">
        <v>10</v>
      </c>
      <c r="E63" s="89"/>
      <c r="F63" s="89"/>
      <c r="G63" s="89"/>
      <c r="H63" s="89"/>
      <c r="I63" s="89"/>
      <c r="J63" s="89"/>
      <c r="K63" s="89"/>
      <c r="L63" s="89"/>
      <c r="M63" s="89"/>
      <c r="N63" s="89"/>
      <c r="O63" s="89"/>
      <c r="P63" s="89"/>
      <c r="Q63" s="89"/>
      <c r="R63" s="89"/>
      <c r="S63" s="89"/>
      <c r="T63" s="89"/>
    </row>
    <row r="64" spans="1:20" ht="15.75" customHeight="1" x14ac:dyDescent="0.25">
      <c r="A64" s="89"/>
      <c r="B64" s="379"/>
      <c r="C64" s="98" t="s">
        <v>531</v>
      </c>
      <c r="D64" s="96">
        <v>5</v>
      </c>
      <c r="E64" s="89"/>
      <c r="F64" s="89"/>
      <c r="G64" s="89"/>
      <c r="H64" s="89"/>
      <c r="I64" s="89"/>
      <c r="J64" s="89"/>
      <c r="K64" s="89"/>
      <c r="L64" s="89"/>
      <c r="M64" s="89"/>
      <c r="N64" s="89"/>
      <c r="O64" s="89"/>
      <c r="P64" s="89"/>
      <c r="Q64" s="89"/>
      <c r="R64" s="89"/>
      <c r="S64" s="89"/>
      <c r="T64" s="89"/>
    </row>
    <row r="65" spans="1:20" ht="15.75" customHeight="1" x14ac:dyDescent="0.25">
      <c r="A65" s="89"/>
      <c r="B65" s="368"/>
      <c r="C65" s="98" t="s">
        <v>532</v>
      </c>
      <c r="D65" s="96">
        <v>0</v>
      </c>
      <c r="E65" s="89"/>
      <c r="F65" s="89"/>
      <c r="G65" s="89"/>
      <c r="H65" s="89"/>
      <c r="I65" s="89"/>
      <c r="J65" s="89"/>
      <c r="K65" s="89"/>
      <c r="L65" s="89"/>
      <c r="M65" s="89"/>
      <c r="N65" s="89"/>
      <c r="O65" s="89"/>
      <c r="P65" s="89"/>
      <c r="Q65" s="89"/>
      <c r="R65" s="89"/>
      <c r="S65" s="89"/>
      <c r="T65" s="89"/>
    </row>
    <row r="66" spans="1:20" ht="15.75" customHeight="1" x14ac:dyDescent="0.25">
      <c r="A66" s="89"/>
      <c r="B66" s="89"/>
      <c r="C66" s="89"/>
      <c r="D66" s="89"/>
      <c r="E66" s="89"/>
      <c r="F66" s="89"/>
      <c r="G66" s="89"/>
      <c r="H66" s="89"/>
      <c r="I66" s="89"/>
      <c r="J66" s="89"/>
      <c r="K66" s="89"/>
      <c r="L66" s="89"/>
      <c r="M66" s="89"/>
      <c r="N66" s="89"/>
      <c r="O66" s="89"/>
      <c r="P66" s="89"/>
      <c r="Q66" s="89"/>
      <c r="R66" s="89"/>
      <c r="S66" s="89"/>
      <c r="T66" s="89"/>
    </row>
    <row r="67" spans="1:20" ht="15.75" customHeight="1" x14ac:dyDescent="0.25">
      <c r="A67" s="89"/>
      <c r="B67" s="89"/>
      <c r="C67" s="89"/>
      <c r="D67" s="89">
        <f>+D50+D52+D54+D56+D59+D61+D63</f>
        <v>100</v>
      </c>
      <c r="E67" s="89"/>
      <c r="F67" s="89"/>
      <c r="G67" s="89"/>
      <c r="H67" s="89"/>
      <c r="I67" s="89"/>
      <c r="J67" s="89"/>
      <c r="K67" s="89"/>
      <c r="L67" s="89"/>
      <c r="M67" s="89"/>
      <c r="N67" s="89"/>
      <c r="O67" s="89"/>
      <c r="P67" s="89"/>
      <c r="Q67" s="89"/>
      <c r="R67" s="89"/>
      <c r="S67" s="89"/>
      <c r="T67" s="89"/>
    </row>
    <row r="68" spans="1:20" ht="15.75" customHeight="1" x14ac:dyDescent="0.25">
      <c r="A68" s="89"/>
      <c r="B68" s="89"/>
      <c r="C68" s="89"/>
      <c r="D68" s="89"/>
      <c r="E68" s="89"/>
      <c r="F68" s="89"/>
      <c r="G68" s="89"/>
      <c r="H68" s="89"/>
      <c r="I68" s="89"/>
      <c r="J68" s="89"/>
      <c r="K68" s="89"/>
      <c r="L68" s="89"/>
      <c r="M68" s="89"/>
      <c r="N68" s="89"/>
      <c r="O68" s="89"/>
      <c r="P68" s="89"/>
      <c r="Q68" s="89"/>
      <c r="R68" s="89"/>
      <c r="S68" s="89"/>
      <c r="T68" s="89"/>
    </row>
    <row r="69" spans="1:20" ht="15.75" customHeight="1" x14ac:dyDescent="0.25">
      <c r="A69" s="89"/>
      <c r="B69" s="89"/>
      <c r="C69" s="89"/>
      <c r="D69" s="89"/>
      <c r="E69" s="89"/>
      <c r="F69" s="89"/>
      <c r="G69" s="89"/>
      <c r="H69" s="89"/>
      <c r="I69" s="89"/>
      <c r="J69" s="89"/>
      <c r="K69" s="89"/>
      <c r="L69" s="89"/>
      <c r="M69" s="89"/>
      <c r="N69" s="89"/>
      <c r="O69" s="89"/>
      <c r="P69" s="89"/>
      <c r="Q69" s="89"/>
      <c r="R69" s="89"/>
      <c r="S69" s="89"/>
      <c r="T69" s="89"/>
    </row>
    <row r="70" spans="1:20" ht="15.75" customHeight="1" x14ac:dyDescent="0.25">
      <c r="A70" s="89"/>
      <c r="B70" s="89"/>
      <c r="C70" s="89"/>
      <c r="D70" s="89"/>
      <c r="E70" s="89"/>
      <c r="F70" s="89"/>
      <c r="G70" s="89"/>
      <c r="H70" s="89"/>
      <c r="I70" s="89"/>
      <c r="J70" s="89"/>
      <c r="K70" s="89"/>
      <c r="L70" s="89"/>
      <c r="M70" s="89"/>
      <c r="N70" s="89"/>
      <c r="O70" s="89"/>
      <c r="P70" s="89"/>
      <c r="Q70" s="89"/>
      <c r="R70" s="89"/>
      <c r="S70" s="89"/>
      <c r="T70" s="89"/>
    </row>
    <row r="71" spans="1:20" ht="15.75" customHeight="1" x14ac:dyDescent="0.25">
      <c r="A71" s="89"/>
      <c r="B71" s="89"/>
      <c r="C71" s="89"/>
      <c r="D71" s="89"/>
      <c r="E71" s="89"/>
      <c r="F71" s="89"/>
      <c r="G71" s="89"/>
      <c r="H71" s="89"/>
      <c r="I71" s="89"/>
      <c r="J71" s="89"/>
      <c r="K71" s="89"/>
      <c r="L71" s="89"/>
      <c r="M71" s="89"/>
      <c r="N71" s="89"/>
      <c r="O71" s="89"/>
      <c r="P71" s="89"/>
      <c r="Q71" s="89"/>
      <c r="R71" s="89"/>
      <c r="S71" s="89"/>
      <c r="T71" s="89"/>
    </row>
    <row r="72" spans="1:20" ht="15.75" customHeight="1" x14ac:dyDescent="0.25">
      <c r="A72" s="89"/>
      <c r="B72" s="89"/>
      <c r="C72" s="89"/>
      <c r="D72" s="89"/>
      <c r="E72" s="89"/>
      <c r="F72" s="89"/>
      <c r="G72" s="89"/>
      <c r="H72" s="89"/>
      <c r="I72" s="89"/>
      <c r="J72" s="89"/>
      <c r="K72" s="89"/>
      <c r="L72" s="89"/>
      <c r="M72" s="89"/>
      <c r="N72" s="89"/>
      <c r="O72" s="89"/>
      <c r="P72" s="89"/>
      <c r="Q72" s="89"/>
      <c r="R72" s="89"/>
      <c r="S72" s="89"/>
      <c r="T72" s="89"/>
    </row>
    <row r="73" spans="1:20" ht="15.75" customHeight="1" x14ac:dyDescent="0.25">
      <c r="A73" s="89"/>
      <c r="B73" s="89"/>
      <c r="C73" s="89"/>
      <c r="D73" s="89"/>
      <c r="E73" s="89"/>
      <c r="F73" s="89"/>
      <c r="G73" s="89"/>
      <c r="H73" s="89"/>
      <c r="I73" s="89"/>
      <c r="J73" s="89"/>
      <c r="K73" s="89"/>
      <c r="L73" s="89"/>
      <c r="M73" s="89"/>
      <c r="N73" s="89"/>
      <c r="O73" s="89"/>
      <c r="P73" s="89"/>
      <c r="Q73" s="89"/>
      <c r="R73" s="89"/>
      <c r="S73" s="89"/>
      <c r="T73" s="89"/>
    </row>
    <row r="74" spans="1:20" ht="15.75" customHeight="1" x14ac:dyDescent="0.25">
      <c r="A74" s="89"/>
      <c r="B74" s="89"/>
      <c r="C74" s="89"/>
      <c r="D74" s="89"/>
      <c r="E74" s="89"/>
      <c r="F74" s="89"/>
      <c r="G74" s="89"/>
      <c r="H74" s="89"/>
      <c r="I74" s="89"/>
      <c r="J74" s="89"/>
      <c r="K74" s="89"/>
      <c r="L74" s="89"/>
      <c r="M74" s="89"/>
      <c r="N74" s="89"/>
      <c r="O74" s="89"/>
      <c r="P74" s="89"/>
      <c r="Q74" s="89"/>
      <c r="R74" s="89"/>
      <c r="S74" s="89"/>
      <c r="T74" s="89"/>
    </row>
    <row r="75" spans="1:20" ht="15.75" customHeight="1" x14ac:dyDescent="0.25">
      <c r="A75" s="89"/>
      <c r="B75" s="89"/>
      <c r="C75" s="89"/>
      <c r="D75" s="89"/>
      <c r="E75" s="89"/>
      <c r="F75" s="89"/>
      <c r="G75" s="89"/>
      <c r="H75" s="89"/>
      <c r="I75" s="89"/>
      <c r="J75" s="89"/>
      <c r="K75" s="89"/>
      <c r="L75" s="89"/>
      <c r="M75" s="89"/>
      <c r="N75" s="89"/>
      <c r="O75" s="89"/>
      <c r="P75" s="89"/>
      <c r="Q75" s="89"/>
      <c r="R75" s="89"/>
      <c r="S75" s="89"/>
      <c r="T75" s="89"/>
    </row>
    <row r="76" spans="1:20" ht="15.75" customHeight="1" x14ac:dyDescent="0.25">
      <c r="A76" s="89"/>
      <c r="B76" s="89"/>
      <c r="C76" s="89"/>
      <c r="D76" s="89"/>
      <c r="E76" s="89"/>
      <c r="F76" s="89"/>
      <c r="G76" s="89"/>
      <c r="H76" s="89"/>
      <c r="I76" s="89"/>
      <c r="J76" s="89"/>
      <c r="K76" s="89"/>
      <c r="L76" s="89"/>
      <c r="M76" s="89"/>
      <c r="N76" s="89"/>
      <c r="O76" s="89"/>
      <c r="P76" s="89"/>
      <c r="Q76" s="89"/>
      <c r="R76" s="89"/>
      <c r="S76" s="89"/>
      <c r="T76" s="89"/>
    </row>
    <row r="77" spans="1:20" ht="15.75" customHeight="1" x14ac:dyDescent="0.25">
      <c r="A77" s="89"/>
      <c r="B77" s="89"/>
      <c r="C77" s="89"/>
      <c r="D77" s="89"/>
      <c r="E77" s="89"/>
      <c r="F77" s="89"/>
      <c r="G77" s="89"/>
      <c r="H77" s="89"/>
      <c r="I77" s="89"/>
      <c r="J77" s="89"/>
      <c r="K77" s="89"/>
      <c r="L77" s="89"/>
      <c r="M77" s="89"/>
      <c r="N77" s="89"/>
      <c r="O77" s="89"/>
      <c r="P77" s="89"/>
      <c r="Q77" s="89"/>
      <c r="R77" s="89"/>
      <c r="S77" s="89"/>
      <c r="T77" s="89"/>
    </row>
    <row r="78" spans="1:20" ht="15.75" customHeight="1" x14ac:dyDescent="0.25">
      <c r="A78" s="89"/>
      <c r="B78" s="89"/>
      <c r="C78" s="89"/>
      <c r="D78" s="89"/>
      <c r="E78" s="89"/>
      <c r="F78" s="89"/>
      <c r="G78" s="89"/>
      <c r="H78" s="89"/>
      <c r="I78" s="89"/>
      <c r="J78" s="89"/>
      <c r="K78" s="89"/>
      <c r="L78" s="89"/>
      <c r="M78" s="89"/>
      <c r="N78" s="89"/>
      <c r="O78" s="89"/>
      <c r="P78" s="89"/>
      <c r="Q78" s="89"/>
      <c r="R78" s="89"/>
      <c r="S78" s="89"/>
      <c r="T78" s="89"/>
    </row>
    <row r="79" spans="1:20" ht="15.75" customHeight="1" x14ac:dyDescent="0.25">
      <c r="A79" s="89"/>
      <c r="B79" s="89"/>
      <c r="C79" s="89"/>
      <c r="D79" s="89"/>
      <c r="E79" s="89"/>
      <c r="F79" s="89"/>
      <c r="G79" s="89"/>
      <c r="H79" s="89"/>
      <c r="I79" s="89"/>
      <c r="J79" s="89"/>
      <c r="K79" s="89"/>
      <c r="L79" s="89"/>
      <c r="M79" s="89"/>
      <c r="N79" s="89"/>
      <c r="O79" s="89"/>
      <c r="P79" s="89"/>
      <c r="Q79" s="89"/>
      <c r="R79" s="89"/>
      <c r="S79" s="89"/>
      <c r="T79" s="89"/>
    </row>
    <row r="80" spans="1:20" ht="15.75" customHeight="1" x14ac:dyDescent="0.25">
      <c r="A80" s="89"/>
      <c r="B80" s="89"/>
      <c r="C80" s="89"/>
      <c r="D80" s="89"/>
      <c r="E80" s="89"/>
      <c r="F80" s="89"/>
      <c r="G80" s="89"/>
      <c r="H80" s="89"/>
      <c r="I80" s="89"/>
      <c r="J80" s="89"/>
      <c r="K80" s="89"/>
      <c r="L80" s="89"/>
      <c r="M80" s="89"/>
      <c r="N80" s="89"/>
      <c r="O80" s="89"/>
      <c r="P80" s="89"/>
      <c r="Q80" s="89"/>
      <c r="R80" s="89"/>
      <c r="S80" s="89"/>
      <c r="T80" s="89"/>
    </row>
    <row r="81" spans="1:20" ht="15.75" customHeight="1" x14ac:dyDescent="0.25">
      <c r="A81" s="89"/>
      <c r="B81" s="89"/>
      <c r="C81" s="89"/>
      <c r="D81" s="89"/>
      <c r="E81" s="89"/>
      <c r="F81" s="89"/>
      <c r="G81" s="89"/>
      <c r="H81" s="89"/>
      <c r="I81" s="89"/>
      <c r="J81" s="89"/>
      <c r="K81" s="89"/>
      <c r="L81" s="89"/>
      <c r="M81" s="89"/>
      <c r="N81" s="89"/>
      <c r="O81" s="89"/>
      <c r="P81" s="89"/>
      <c r="Q81" s="89"/>
      <c r="R81" s="89"/>
      <c r="S81" s="89"/>
      <c r="T81" s="89"/>
    </row>
    <row r="82" spans="1:20" ht="15.75" customHeight="1" x14ac:dyDescent="0.25">
      <c r="A82" s="89"/>
      <c r="B82" s="89"/>
      <c r="C82" s="89"/>
      <c r="D82" s="89"/>
      <c r="E82" s="89"/>
      <c r="F82" s="89"/>
      <c r="G82" s="89"/>
      <c r="H82" s="89"/>
      <c r="I82" s="89"/>
      <c r="J82" s="89"/>
      <c r="K82" s="89"/>
      <c r="L82" s="89"/>
      <c r="M82" s="89"/>
      <c r="N82" s="89"/>
      <c r="O82" s="89"/>
      <c r="P82" s="89"/>
      <c r="Q82" s="89"/>
      <c r="R82" s="89"/>
      <c r="S82" s="89"/>
      <c r="T82" s="89"/>
    </row>
    <row r="83" spans="1:20" ht="15.75" customHeight="1" x14ac:dyDescent="0.25">
      <c r="A83" s="89"/>
      <c r="B83" s="89"/>
      <c r="C83" s="89"/>
      <c r="D83" s="89"/>
      <c r="E83" s="89"/>
      <c r="F83" s="89"/>
      <c r="G83" s="89"/>
      <c r="H83" s="89"/>
      <c r="I83" s="89"/>
      <c r="J83" s="89"/>
      <c r="K83" s="89"/>
      <c r="L83" s="89"/>
      <c r="M83" s="89"/>
      <c r="N83" s="89"/>
      <c r="O83" s="89"/>
      <c r="P83" s="89"/>
      <c r="Q83" s="89"/>
      <c r="R83" s="89"/>
      <c r="S83" s="89"/>
      <c r="T83" s="89"/>
    </row>
    <row r="84" spans="1:20" ht="15.75" customHeight="1" x14ac:dyDescent="0.25">
      <c r="A84" s="89"/>
      <c r="B84" s="89"/>
      <c r="C84" s="89"/>
      <c r="D84" s="89"/>
      <c r="E84" s="89"/>
      <c r="F84" s="89"/>
      <c r="G84" s="89"/>
      <c r="H84" s="89"/>
      <c r="I84" s="89"/>
      <c r="J84" s="89"/>
      <c r="K84" s="89"/>
      <c r="L84" s="89"/>
      <c r="M84" s="89"/>
      <c r="N84" s="89"/>
      <c r="O84" s="89"/>
      <c r="P84" s="89"/>
      <c r="Q84" s="89"/>
      <c r="R84" s="89"/>
      <c r="S84" s="89"/>
      <c r="T84" s="89"/>
    </row>
    <row r="85" spans="1:20" ht="15.75" customHeight="1" x14ac:dyDescent="0.25">
      <c r="A85" s="89"/>
      <c r="B85" s="89"/>
      <c r="C85" s="89"/>
      <c r="D85" s="89"/>
      <c r="E85" s="89"/>
      <c r="F85" s="89"/>
      <c r="G85" s="89"/>
      <c r="H85" s="89"/>
      <c r="I85" s="89"/>
      <c r="J85" s="89"/>
      <c r="K85" s="89"/>
      <c r="L85" s="89"/>
      <c r="M85" s="89"/>
      <c r="N85" s="89"/>
      <c r="O85" s="89"/>
      <c r="P85" s="89"/>
      <c r="Q85" s="89"/>
      <c r="R85" s="89"/>
      <c r="S85" s="89"/>
      <c r="T85" s="89"/>
    </row>
    <row r="86" spans="1:20" ht="15.75" customHeight="1" x14ac:dyDescent="0.25">
      <c r="A86" s="89"/>
      <c r="B86" s="89"/>
      <c r="C86" s="89"/>
      <c r="D86" s="89"/>
      <c r="E86" s="89"/>
      <c r="F86" s="89"/>
      <c r="G86" s="89"/>
      <c r="H86" s="89"/>
      <c r="I86" s="89"/>
      <c r="J86" s="89"/>
      <c r="K86" s="89"/>
      <c r="L86" s="89"/>
      <c r="M86" s="89"/>
      <c r="N86" s="89"/>
      <c r="O86" s="89"/>
      <c r="P86" s="89"/>
      <c r="Q86" s="89"/>
      <c r="R86" s="89"/>
      <c r="S86" s="89"/>
      <c r="T86" s="89"/>
    </row>
    <row r="87" spans="1:20" ht="15.75" customHeight="1" x14ac:dyDescent="0.25">
      <c r="A87" s="89"/>
      <c r="B87" s="89"/>
      <c r="C87" s="89"/>
      <c r="D87" s="89"/>
      <c r="E87" s="89"/>
      <c r="F87" s="89"/>
      <c r="G87" s="89"/>
      <c r="H87" s="89"/>
      <c r="I87" s="89"/>
      <c r="J87" s="89"/>
      <c r="K87" s="89"/>
      <c r="L87" s="89"/>
      <c r="M87" s="89"/>
      <c r="N87" s="89"/>
      <c r="O87" s="89"/>
      <c r="P87" s="89"/>
      <c r="Q87" s="89"/>
      <c r="R87" s="89"/>
      <c r="S87" s="89"/>
      <c r="T87" s="89"/>
    </row>
    <row r="88" spans="1:20" ht="15.75" customHeight="1" x14ac:dyDescent="0.25">
      <c r="A88" s="89"/>
      <c r="B88" s="89"/>
      <c r="C88" s="89"/>
      <c r="D88" s="89"/>
      <c r="E88" s="89"/>
      <c r="F88" s="89"/>
      <c r="G88" s="89"/>
      <c r="H88" s="89"/>
      <c r="I88" s="89"/>
      <c r="J88" s="89"/>
      <c r="K88" s="89"/>
      <c r="L88" s="89"/>
      <c r="M88" s="89"/>
      <c r="N88" s="89"/>
      <c r="O88" s="89"/>
      <c r="P88" s="89"/>
      <c r="Q88" s="89"/>
      <c r="R88" s="89"/>
      <c r="S88" s="89"/>
      <c r="T88" s="89"/>
    </row>
    <row r="89" spans="1:20" ht="15.75" customHeight="1" x14ac:dyDescent="0.25">
      <c r="A89" s="89"/>
      <c r="B89" s="89"/>
      <c r="C89" s="89"/>
      <c r="D89" s="89"/>
      <c r="E89" s="89"/>
      <c r="F89" s="89"/>
      <c r="G89" s="89"/>
      <c r="H89" s="89"/>
      <c r="I89" s="89"/>
      <c r="J89" s="89"/>
      <c r="K89" s="89"/>
      <c r="L89" s="89"/>
      <c r="M89" s="89"/>
      <c r="N89" s="89"/>
      <c r="O89" s="89"/>
      <c r="P89" s="89"/>
      <c r="Q89" s="89"/>
      <c r="R89" s="89"/>
      <c r="S89" s="89"/>
      <c r="T89" s="89"/>
    </row>
    <row r="90" spans="1:20" ht="15.75" customHeight="1" x14ac:dyDescent="0.25">
      <c r="A90" s="89"/>
      <c r="B90" s="89"/>
      <c r="C90" s="89"/>
      <c r="D90" s="89"/>
      <c r="E90" s="89"/>
      <c r="F90" s="89"/>
      <c r="G90" s="89"/>
      <c r="H90" s="89"/>
      <c r="I90" s="89"/>
      <c r="J90" s="89"/>
      <c r="K90" s="89"/>
      <c r="L90" s="89"/>
      <c r="M90" s="89"/>
      <c r="N90" s="89"/>
      <c r="O90" s="89"/>
      <c r="P90" s="89"/>
      <c r="Q90" s="89"/>
      <c r="R90" s="89"/>
      <c r="S90" s="89"/>
      <c r="T90" s="89"/>
    </row>
    <row r="91" spans="1:20" ht="15.75" customHeight="1" x14ac:dyDescent="0.25">
      <c r="A91" s="89"/>
      <c r="B91" s="89"/>
      <c r="C91" s="89"/>
      <c r="D91" s="89"/>
      <c r="E91" s="89"/>
      <c r="F91" s="89"/>
      <c r="G91" s="89"/>
      <c r="H91" s="89"/>
      <c r="I91" s="89"/>
      <c r="J91" s="89"/>
      <c r="K91" s="89"/>
      <c r="L91" s="89"/>
      <c r="M91" s="89"/>
      <c r="N91" s="89"/>
      <c r="O91" s="89"/>
      <c r="P91" s="89"/>
      <c r="Q91" s="89"/>
      <c r="R91" s="89"/>
      <c r="S91" s="89"/>
      <c r="T91" s="89"/>
    </row>
    <row r="92" spans="1:20" ht="15.75" customHeight="1" x14ac:dyDescent="0.25">
      <c r="A92" s="89"/>
      <c r="B92" s="89"/>
      <c r="C92" s="89"/>
      <c r="D92" s="89"/>
      <c r="E92" s="89"/>
      <c r="F92" s="89"/>
      <c r="G92" s="89"/>
      <c r="H92" s="89"/>
      <c r="I92" s="89"/>
      <c r="J92" s="89"/>
      <c r="K92" s="89"/>
      <c r="L92" s="89"/>
      <c r="M92" s="89"/>
      <c r="N92" s="89"/>
      <c r="O92" s="89"/>
      <c r="P92" s="89"/>
      <c r="Q92" s="89"/>
      <c r="R92" s="89"/>
      <c r="S92" s="89"/>
      <c r="T92" s="89"/>
    </row>
    <row r="93" spans="1:20" ht="15.75" customHeight="1" x14ac:dyDescent="0.25">
      <c r="A93" s="89"/>
      <c r="B93" s="89"/>
      <c r="C93" s="89"/>
      <c r="D93" s="89"/>
      <c r="E93" s="89"/>
      <c r="F93" s="89"/>
      <c r="G93" s="89"/>
      <c r="H93" s="89"/>
      <c r="I93" s="89"/>
      <c r="J93" s="89"/>
      <c r="K93" s="89"/>
      <c r="L93" s="89"/>
      <c r="M93" s="89"/>
      <c r="N93" s="89"/>
      <c r="O93" s="89"/>
      <c r="P93" s="89"/>
      <c r="Q93" s="89"/>
      <c r="R93" s="89"/>
      <c r="S93" s="89"/>
      <c r="T93" s="89"/>
    </row>
    <row r="94" spans="1:20" ht="15.75" customHeight="1" x14ac:dyDescent="0.25">
      <c r="A94" s="89"/>
      <c r="B94" s="89"/>
      <c r="C94" s="89"/>
      <c r="D94" s="89"/>
      <c r="E94" s="89"/>
      <c r="F94" s="89"/>
      <c r="G94" s="89"/>
      <c r="H94" s="89"/>
      <c r="I94" s="89"/>
      <c r="J94" s="89"/>
      <c r="K94" s="89"/>
      <c r="L94" s="89"/>
      <c r="M94" s="89"/>
      <c r="N94" s="89"/>
      <c r="O94" s="89"/>
      <c r="P94" s="89"/>
      <c r="Q94" s="89"/>
      <c r="R94" s="89"/>
      <c r="S94" s="89"/>
      <c r="T94" s="89"/>
    </row>
    <row r="95" spans="1:20" ht="15.75" customHeight="1" x14ac:dyDescent="0.25">
      <c r="A95" s="89"/>
      <c r="B95" s="89"/>
      <c r="C95" s="89"/>
      <c r="D95" s="89"/>
      <c r="E95" s="89"/>
      <c r="F95" s="89"/>
      <c r="G95" s="89"/>
      <c r="H95" s="89"/>
      <c r="I95" s="89"/>
      <c r="J95" s="89"/>
      <c r="K95" s="89"/>
      <c r="L95" s="89"/>
      <c r="M95" s="89"/>
      <c r="N95" s="89"/>
      <c r="O95" s="89"/>
      <c r="P95" s="89"/>
      <c r="Q95" s="89"/>
      <c r="R95" s="89"/>
      <c r="S95" s="89"/>
      <c r="T95" s="89"/>
    </row>
    <row r="96" spans="1:20" ht="15.75" customHeight="1" x14ac:dyDescent="0.25">
      <c r="A96" s="89"/>
      <c r="B96" s="89"/>
      <c r="C96" s="89"/>
      <c r="D96" s="89"/>
      <c r="E96" s="89"/>
      <c r="F96" s="89"/>
      <c r="G96" s="89"/>
      <c r="H96" s="89"/>
      <c r="I96" s="89"/>
      <c r="J96" s="89"/>
      <c r="K96" s="89"/>
      <c r="L96" s="89"/>
      <c r="M96" s="89"/>
      <c r="N96" s="89"/>
      <c r="O96" s="89"/>
      <c r="P96" s="89"/>
      <c r="Q96" s="89"/>
      <c r="R96" s="89"/>
      <c r="S96" s="89"/>
      <c r="T96" s="89"/>
    </row>
    <row r="97" spans="1:20" ht="15.75" customHeight="1" x14ac:dyDescent="0.25">
      <c r="A97" s="89"/>
      <c r="B97" s="89"/>
      <c r="C97" s="89"/>
      <c r="D97" s="89"/>
      <c r="E97" s="89"/>
      <c r="F97" s="89"/>
      <c r="G97" s="89"/>
      <c r="H97" s="89"/>
      <c r="I97" s="89"/>
      <c r="J97" s="89"/>
      <c r="K97" s="89"/>
      <c r="L97" s="89"/>
      <c r="M97" s="89"/>
      <c r="N97" s="89"/>
      <c r="O97" s="89"/>
      <c r="P97" s="89"/>
      <c r="Q97" s="89"/>
      <c r="R97" s="89"/>
      <c r="S97" s="89"/>
      <c r="T97" s="89"/>
    </row>
    <row r="98" spans="1:20" ht="15.75" customHeight="1" x14ac:dyDescent="0.25">
      <c r="A98" s="89"/>
      <c r="B98" s="89"/>
      <c r="C98" s="89"/>
      <c r="D98" s="89"/>
      <c r="E98" s="89"/>
      <c r="F98" s="89"/>
      <c r="G98" s="89"/>
      <c r="H98" s="89"/>
      <c r="I98" s="89"/>
      <c r="J98" s="89"/>
      <c r="K98" s="89"/>
      <c r="L98" s="89"/>
      <c r="M98" s="89"/>
      <c r="N98" s="89"/>
      <c r="O98" s="89"/>
      <c r="P98" s="89"/>
      <c r="Q98" s="89"/>
      <c r="R98" s="89"/>
      <c r="S98" s="89"/>
      <c r="T98" s="89"/>
    </row>
    <row r="99" spans="1:20" ht="15.75" customHeight="1" x14ac:dyDescent="0.25">
      <c r="A99" s="89"/>
      <c r="B99" s="89"/>
      <c r="C99" s="89"/>
      <c r="D99" s="89"/>
      <c r="E99" s="89"/>
      <c r="F99" s="89"/>
      <c r="G99" s="89"/>
      <c r="H99" s="89"/>
      <c r="I99" s="89"/>
      <c r="J99" s="89"/>
      <c r="K99" s="89"/>
      <c r="L99" s="89"/>
      <c r="M99" s="89"/>
      <c r="N99" s="89"/>
      <c r="O99" s="89"/>
      <c r="P99" s="89"/>
      <c r="Q99" s="89"/>
      <c r="R99" s="89"/>
      <c r="S99" s="89"/>
      <c r="T99" s="89"/>
    </row>
    <row r="100" spans="1:20" ht="15.75" customHeight="1" x14ac:dyDescent="0.25">
      <c r="A100" s="89"/>
      <c r="B100" s="89"/>
      <c r="C100" s="89"/>
      <c r="D100" s="89"/>
      <c r="E100" s="89"/>
      <c r="F100" s="89"/>
      <c r="G100" s="89"/>
      <c r="H100" s="89"/>
      <c r="I100" s="89"/>
      <c r="J100" s="89"/>
      <c r="K100" s="89"/>
      <c r="L100" s="89"/>
      <c r="M100" s="89"/>
      <c r="N100" s="89"/>
      <c r="O100" s="89"/>
      <c r="P100" s="89"/>
      <c r="Q100" s="89"/>
      <c r="R100" s="89"/>
      <c r="S100" s="89"/>
      <c r="T100" s="89"/>
    </row>
    <row r="101" spans="1:20" ht="15.75" customHeight="1" x14ac:dyDescent="0.25">
      <c r="A101" s="89"/>
      <c r="B101" s="89"/>
      <c r="C101" s="89"/>
      <c r="D101" s="89"/>
      <c r="E101" s="89"/>
      <c r="F101" s="89"/>
      <c r="G101" s="89"/>
      <c r="H101" s="89"/>
      <c r="I101" s="89"/>
      <c r="J101" s="89"/>
      <c r="K101" s="89"/>
      <c r="L101" s="89"/>
      <c r="M101" s="89"/>
      <c r="N101" s="89"/>
      <c r="O101" s="89"/>
      <c r="P101" s="89"/>
      <c r="Q101" s="89"/>
      <c r="R101" s="89"/>
      <c r="S101" s="89"/>
      <c r="T101" s="89"/>
    </row>
    <row r="102" spans="1:20" ht="15.75" customHeight="1" x14ac:dyDescent="0.25">
      <c r="A102" s="89"/>
      <c r="B102" s="89"/>
      <c r="C102" s="89"/>
      <c r="D102" s="89"/>
      <c r="E102" s="89"/>
      <c r="F102" s="89"/>
      <c r="G102" s="89"/>
      <c r="H102" s="89"/>
      <c r="I102" s="89"/>
      <c r="J102" s="89"/>
      <c r="K102" s="89"/>
      <c r="L102" s="89"/>
      <c r="M102" s="89"/>
      <c r="N102" s="89"/>
      <c r="O102" s="89"/>
      <c r="P102" s="89"/>
      <c r="Q102" s="89"/>
      <c r="R102" s="89"/>
      <c r="S102" s="89"/>
      <c r="T102" s="89"/>
    </row>
    <row r="103" spans="1:20" ht="15.75" customHeight="1" x14ac:dyDescent="0.25">
      <c r="A103" s="89"/>
      <c r="B103" s="89"/>
      <c r="C103" s="89"/>
      <c r="D103" s="89"/>
      <c r="E103" s="89"/>
      <c r="F103" s="89"/>
      <c r="G103" s="89"/>
      <c r="H103" s="89"/>
      <c r="I103" s="89"/>
      <c r="J103" s="89"/>
      <c r="K103" s="89"/>
      <c r="L103" s="89"/>
      <c r="M103" s="89"/>
      <c r="N103" s="89"/>
      <c r="O103" s="89"/>
      <c r="P103" s="89"/>
      <c r="Q103" s="89"/>
      <c r="R103" s="89"/>
      <c r="S103" s="89"/>
      <c r="T103" s="89"/>
    </row>
    <row r="104" spans="1:20" ht="15.75" customHeight="1" x14ac:dyDescent="0.25">
      <c r="A104" s="89"/>
      <c r="B104" s="89"/>
      <c r="C104" s="89"/>
      <c r="D104" s="89"/>
      <c r="E104" s="89"/>
      <c r="F104" s="89"/>
      <c r="G104" s="89"/>
      <c r="H104" s="89"/>
      <c r="I104" s="89"/>
      <c r="J104" s="89"/>
      <c r="K104" s="89"/>
      <c r="L104" s="89"/>
      <c r="M104" s="89"/>
      <c r="N104" s="89"/>
      <c r="O104" s="89"/>
      <c r="P104" s="89"/>
      <c r="Q104" s="89"/>
      <c r="R104" s="89"/>
      <c r="S104" s="89"/>
      <c r="T104" s="89"/>
    </row>
    <row r="105" spans="1:20" ht="15.75" customHeight="1" x14ac:dyDescent="0.25">
      <c r="A105" s="89"/>
      <c r="B105" s="89"/>
      <c r="C105" s="89"/>
      <c r="D105" s="89"/>
      <c r="E105" s="89"/>
      <c r="F105" s="89"/>
      <c r="G105" s="89"/>
      <c r="H105" s="89"/>
      <c r="I105" s="89"/>
      <c r="J105" s="89"/>
      <c r="K105" s="89"/>
      <c r="L105" s="89"/>
      <c r="M105" s="89"/>
      <c r="N105" s="89"/>
      <c r="O105" s="89"/>
      <c r="P105" s="89"/>
      <c r="Q105" s="89"/>
      <c r="R105" s="89"/>
      <c r="S105" s="89"/>
      <c r="T105" s="89"/>
    </row>
    <row r="106" spans="1:20" ht="15.75" customHeight="1" x14ac:dyDescent="0.25">
      <c r="A106" s="89"/>
      <c r="B106" s="89"/>
      <c r="C106" s="89"/>
      <c r="D106" s="89"/>
      <c r="E106" s="89"/>
      <c r="F106" s="89"/>
      <c r="G106" s="89"/>
      <c r="H106" s="89"/>
      <c r="I106" s="89"/>
      <c r="J106" s="89"/>
      <c r="K106" s="89"/>
      <c r="L106" s="89"/>
      <c r="M106" s="89"/>
      <c r="N106" s="89"/>
      <c r="O106" s="89"/>
      <c r="P106" s="89"/>
      <c r="Q106" s="89"/>
      <c r="R106" s="89"/>
      <c r="S106" s="89"/>
      <c r="T106" s="89"/>
    </row>
    <row r="107" spans="1:20" ht="15.75" customHeight="1" x14ac:dyDescent="0.25">
      <c r="A107" s="89"/>
      <c r="B107" s="89"/>
      <c r="C107" s="89"/>
      <c r="D107" s="89"/>
      <c r="E107" s="89"/>
      <c r="F107" s="89"/>
      <c r="G107" s="89"/>
      <c r="H107" s="89"/>
      <c r="I107" s="89"/>
      <c r="J107" s="89"/>
      <c r="K107" s="89"/>
      <c r="L107" s="89"/>
      <c r="M107" s="89"/>
      <c r="N107" s="89"/>
      <c r="O107" s="89"/>
      <c r="P107" s="89"/>
      <c r="Q107" s="89"/>
      <c r="R107" s="89"/>
      <c r="S107" s="89"/>
      <c r="T107" s="89"/>
    </row>
    <row r="108" spans="1:20" ht="15.75" customHeight="1" x14ac:dyDescent="0.25">
      <c r="A108" s="89"/>
      <c r="B108" s="89"/>
      <c r="C108" s="89"/>
      <c r="D108" s="89"/>
      <c r="E108" s="89"/>
      <c r="F108" s="89"/>
      <c r="G108" s="89"/>
      <c r="H108" s="89"/>
      <c r="I108" s="89"/>
      <c r="J108" s="89"/>
      <c r="K108" s="89"/>
      <c r="L108" s="89"/>
      <c r="M108" s="89"/>
      <c r="N108" s="89"/>
      <c r="O108" s="89"/>
      <c r="P108" s="89"/>
      <c r="Q108" s="89"/>
      <c r="R108" s="89"/>
      <c r="S108" s="89"/>
      <c r="T108" s="89"/>
    </row>
    <row r="109" spans="1:20" ht="15.75" customHeight="1" x14ac:dyDescent="0.25">
      <c r="A109" s="89"/>
      <c r="B109" s="89"/>
      <c r="C109" s="89"/>
      <c r="D109" s="89"/>
      <c r="E109" s="89"/>
      <c r="F109" s="89"/>
      <c r="G109" s="89"/>
      <c r="H109" s="89"/>
      <c r="I109" s="89"/>
      <c r="J109" s="89"/>
      <c r="K109" s="89"/>
      <c r="L109" s="89"/>
      <c r="M109" s="89"/>
      <c r="N109" s="89"/>
      <c r="O109" s="89"/>
      <c r="P109" s="89"/>
      <c r="Q109" s="89"/>
      <c r="R109" s="89"/>
      <c r="S109" s="89"/>
      <c r="T109" s="89"/>
    </row>
    <row r="110" spans="1:20" ht="15.75" customHeight="1" x14ac:dyDescent="0.25">
      <c r="A110" s="89"/>
      <c r="B110" s="89"/>
      <c r="C110" s="89"/>
      <c r="D110" s="89"/>
      <c r="E110" s="89"/>
      <c r="F110" s="89"/>
      <c r="G110" s="89"/>
      <c r="H110" s="89"/>
      <c r="I110" s="89"/>
      <c r="J110" s="89"/>
      <c r="K110" s="89"/>
      <c r="L110" s="89"/>
      <c r="M110" s="89"/>
      <c r="N110" s="89"/>
      <c r="O110" s="89"/>
      <c r="P110" s="89"/>
      <c r="Q110" s="89"/>
      <c r="R110" s="89"/>
      <c r="S110" s="89"/>
      <c r="T110" s="89"/>
    </row>
    <row r="111" spans="1:20" ht="15.75" customHeight="1" x14ac:dyDescent="0.25">
      <c r="A111" s="89"/>
      <c r="B111" s="89"/>
      <c r="C111" s="89"/>
      <c r="D111" s="89"/>
      <c r="E111" s="89"/>
      <c r="F111" s="89"/>
      <c r="G111" s="89"/>
      <c r="H111" s="89"/>
      <c r="I111" s="89"/>
      <c r="J111" s="89"/>
      <c r="K111" s="89"/>
      <c r="L111" s="89"/>
      <c r="M111" s="89"/>
      <c r="N111" s="89"/>
      <c r="O111" s="89"/>
      <c r="P111" s="89"/>
      <c r="Q111" s="89"/>
      <c r="R111" s="89"/>
      <c r="S111" s="89"/>
      <c r="T111" s="89"/>
    </row>
    <row r="112" spans="1:20" ht="15.75" customHeight="1" x14ac:dyDescent="0.25">
      <c r="A112" s="89"/>
      <c r="B112" s="89"/>
      <c r="C112" s="89"/>
      <c r="D112" s="89"/>
      <c r="E112" s="89"/>
      <c r="F112" s="89"/>
      <c r="G112" s="89"/>
      <c r="H112" s="89"/>
      <c r="I112" s="89"/>
      <c r="J112" s="89"/>
      <c r="K112" s="89"/>
      <c r="L112" s="89"/>
      <c r="M112" s="89"/>
      <c r="N112" s="89"/>
      <c r="O112" s="89"/>
      <c r="P112" s="89"/>
      <c r="Q112" s="89"/>
      <c r="R112" s="89"/>
      <c r="S112" s="89"/>
      <c r="T112" s="89"/>
    </row>
    <row r="113" spans="1:20" ht="15.75" customHeight="1" x14ac:dyDescent="0.25">
      <c r="A113" s="89"/>
      <c r="B113" s="89"/>
      <c r="C113" s="89"/>
      <c r="D113" s="89"/>
      <c r="E113" s="89"/>
      <c r="F113" s="89"/>
      <c r="G113" s="89"/>
      <c r="H113" s="89"/>
      <c r="I113" s="89"/>
      <c r="J113" s="89"/>
      <c r="K113" s="89"/>
      <c r="L113" s="89"/>
      <c r="M113" s="89"/>
      <c r="N113" s="89"/>
      <c r="O113" s="89"/>
      <c r="P113" s="89"/>
      <c r="Q113" s="89"/>
      <c r="R113" s="89"/>
      <c r="S113" s="89"/>
      <c r="T113" s="89"/>
    </row>
    <row r="114" spans="1:20" ht="15.75" customHeight="1" x14ac:dyDescent="0.25">
      <c r="A114" s="89"/>
      <c r="B114" s="89"/>
      <c r="C114" s="89"/>
      <c r="D114" s="89"/>
      <c r="E114" s="89"/>
      <c r="F114" s="89"/>
      <c r="G114" s="89"/>
      <c r="H114" s="89"/>
      <c r="I114" s="89"/>
      <c r="J114" s="89"/>
      <c r="K114" s="89"/>
      <c r="L114" s="89"/>
      <c r="M114" s="89"/>
      <c r="N114" s="89"/>
      <c r="O114" s="89"/>
      <c r="P114" s="89"/>
      <c r="Q114" s="89"/>
      <c r="R114" s="89"/>
      <c r="S114" s="89"/>
      <c r="T114" s="89"/>
    </row>
    <row r="115" spans="1:20" ht="15.75" customHeight="1" x14ac:dyDescent="0.25">
      <c r="A115" s="89"/>
      <c r="B115" s="89"/>
      <c r="C115" s="89"/>
      <c r="D115" s="89"/>
      <c r="E115" s="89"/>
      <c r="F115" s="89"/>
      <c r="G115" s="89"/>
      <c r="H115" s="89"/>
      <c r="I115" s="89"/>
      <c r="J115" s="89"/>
      <c r="K115" s="89"/>
      <c r="L115" s="89"/>
      <c r="M115" s="89"/>
      <c r="N115" s="89"/>
      <c r="O115" s="89"/>
      <c r="P115" s="89"/>
      <c r="Q115" s="89"/>
      <c r="R115" s="89"/>
      <c r="S115" s="89"/>
      <c r="T115" s="89"/>
    </row>
    <row r="116" spans="1:20" ht="15.75" customHeight="1" x14ac:dyDescent="0.25">
      <c r="A116" s="89"/>
      <c r="B116" s="89"/>
      <c r="C116" s="89"/>
      <c r="D116" s="89"/>
      <c r="E116" s="89"/>
      <c r="F116" s="89"/>
      <c r="G116" s="89"/>
      <c r="H116" s="89"/>
      <c r="I116" s="89"/>
      <c r="J116" s="89"/>
      <c r="K116" s="89"/>
      <c r="L116" s="89"/>
      <c r="M116" s="89"/>
      <c r="N116" s="89"/>
      <c r="O116" s="89"/>
      <c r="P116" s="89"/>
      <c r="Q116" s="89"/>
      <c r="R116" s="89"/>
      <c r="S116" s="89"/>
      <c r="T116" s="89"/>
    </row>
    <row r="117" spans="1:20" ht="15.75" customHeight="1" x14ac:dyDescent="0.25">
      <c r="A117" s="89"/>
      <c r="B117" s="89"/>
      <c r="C117" s="89"/>
      <c r="D117" s="89"/>
      <c r="E117" s="89"/>
      <c r="F117" s="89"/>
      <c r="G117" s="89"/>
      <c r="H117" s="89"/>
      <c r="I117" s="89"/>
      <c r="J117" s="89"/>
      <c r="K117" s="89"/>
      <c r="L117" s="89"/>
      <c r="M117" s="89"/>
      <c r="N117" s="89"/>
      <c r="O117" s="89"/>
      <c r="P117" s="89"/>
      <c r="Q117" s="89"/>
      <c r="R117" s="89"/>
      <c r="S117" s="89"/>
      <c r="T117" s="89"/>
    </row>
    <row r="118" spans="1:20" ht="15.75" customHeight="1" x14ac:dyDescent="0.25">
      <c r="A118" s="89"/>
      <c r="B118" s="89"/>
      <c r="C118" s="89"/>
      <c r="D118" s="89"/>
      <c r="E118" s="89"/>
      <c r="F118" s="89"/>
      <c r="G118" s="89"/>
      <c r="H118" s="89"/>
      <c r="I118" s="89"/>
      <c r="J118" s="89"/>
      <c r="K118" s="89"/>
      <c r="L118" s="89"/>
      <c r="M118" s="89"/>
      <c r="N118" s="89"/>
      <c r="O118" s="89"/>
      <c r="P118" s="89"/>
      <c r="Q118" s="89"/>
      <c r="R118" s="89"/>
      <c r="S118" s="89"/>
      <c r="T118" s="89"/>
    </row>
    <row r="119" spans="1:20" ht="15.75" customHeight="1" x14ac:dyDescent="0.25">
      <c r="A119" s="89"/>
      <c r="B119" s="89"/>
      <c r="C119" s="89"/>
      <c r="D119" s="89"/>
      <c r="E119" s="89"/>
      <c r="F119" s="89"/>
      <c r="G119" s="89"/>
      <c r="H119" s="89"/>
      <c r="I119" s="89"/>
      <c r="J119" s="89"/>
      <c r="K119" s="89"/>
      <c r="L119" s="89"/>
      <c r="M119" s="89"/>
      <c r="N119" s="89"/>
      <c r="O119" s="89"/>
      <c r="P119" s="89"/>
      <c r="Q119" s="89"/>
      <c r="R119" s="89"/>
      <c r="S119" s="89"/>
      <c r="T119" s="89"/>
    </row>
    <row r="120" spans="1:20" ht="15.75" customHeight="1" x14ac:dyDescent="0.25">
      <c r="A120" s="89"/>
      <c r="B120" s="89"/>
      <c r="C120" s="89"/>
      <c r="D120" s="89"/>
      <c r="E120" s="89"/>
      <c r="F120" s="89"/>
      <c r="G120" s="89"/>
      <c r="H120" s="89"/>
      <c r="I120" s="89"/>
      <c r="J120" s="89"/>
      <c r="K120" s="89"/>
      <c r="L120" s="89"/>
      <c r="M120" s="89"/>
      <c r="N120" s="89"/>
      <c r="O120" s="89"/>
      <c r="P120" s="89"/>
      <c r="Q120" s="89"/>
      <c r="R120" s="89"/>
      <c r="S120" s="89"/>
      <c r="T120" s="89"/>
    </row>
    <row r="121" spans="1:20" ht="15.75" customHeight="1" x14ac:dyDescent="0.25">
      <c r="A121" s="89"/>
      <c r="B121" s="89"/>
      <c r="C121" s="89"/>
      <c r="D121" s="89"/>
      <c r="E121" s="89"/>
      <c r="F121" s="89"/>
      <c r="G121" s="89"/>
      <c r="H121" s="89"/>
      <c r="I121" s="89"/>
      <c r="J121" s="89"/>
      <c r="K121" s="89"/>
      <c r="L121" s="89"/>
      <c r="M121" s="89"/>
      <c r="N121" s="89"/>
      <c r="O121" s="89"/>
      <c r="P121" s="89"/>
      <c r="Q121" s="89"/>
      <c r="R121" s="89"/>
      <c r="S121" s="89"/>
      <c r="T121" s="89"/>
    </row>
    <row r="122" spans="1:20" ht="15.75" customHeight="1" x14ac:dyDescent="0.25">
      <c r="A122" s="89"/>
      <c r="B122" s="89"/>
      <c r="C122" s="89"/>
      <c r="D122" s="89"/>
      <c r="E122" s="89"/>
      <c r="F122" s="89"/>
      <c r="G122" s="89"/>
      <c r="H122" s="89"/>
      <c r="I122" s="89"/>
      <c r="J122" s="89"/>
      <c r="K122" s="89"/>
      <c r="L122" s="89"/>
      <c r="M122" s="89"/>
      <c r="N122" s="89"/>
      <c r="O122" s="89"/>
      <c r="P122" s="89"/>
      <c r="Q122" s="89"/>
      <c r="R122" s="89"/>
      <c r="S122" s="89"/>
      <c r="T122" s="89"/>
    </row>
    <row r="123" spans="1:20" ht="15.75" customHeight="1" x14ac:dyDescent="0.25">
      <c r="A123" s="89"/>
      <c r="B123" s="89"/>
      <c r="C123" s="89"/>
      <c r="D123" s="89"/>
      <c r="E123" s="89"/>
      <c r="F123" s="89"/>
      <c r="G123" s="89"/>
      <c r="H123" s="89"/>
      <c r="I123" s="89"/>
      <c r="J123" s="89"/>
      <c r="K123" s="89"/>
      <c r="L123" s="89"/>
      <c r="M123" s="89"/>
      <c r="N123" s="89"/>
      <c r="O123" s="89"/>
      <c r="P123" s="89"/>
      <c r="Q123" s="89"/>
      <c r="R123" s="89"/>
      <c r="S123" s="89"/>
      <c r="T123" s="89"/>
    </row>
    <row r="124" spans="1:20" ht="15.75" customHeight="1" x14ac:dyDescent="0.25">
      <c r="A124" s="89"/>
      <c r="B124" s="89"/>
      <c r="C124" s="89"/>
      <c r="D124" s="89"/>
      <c r="E124" s="89"/>
      <c r="F124" s="89"/>
      <c r="G124" s="89"/>
      <c r="H124" s="89"/>
      <c r="I124" s="89"/>
      <c r="J124" s="89"/>
      <c r="K124" s="89"/>
      <c r="L124" s="89"/>
      <c r="M124" s="89"/>
      <c r="N124" s="89"/>
      <c r="O124" s="89"/>
      <c r="P124" s="89"/>
      <c r="Q124" s="89"/>
      <c r="R124" s="89"/>
      <c r="S124" s="89"/>
      <c r="T124" s="89"/>
    </row>
    <row r="125" spans="1:20" ht="15.75" customHeight="1" x14ac:dyDescent="0.25">
      <c r="A125" s="89"/>
      <c r="B125" s="89"/>
      <c r="C125" s="89"/>
      <c r="D125" s="89"/>
      <c r="E125" s="89"/>
      <c r="F125" s="89"/>
      <c r="G125" s="89"/>
      <c r="H125" s="89"/>
      <c r="I125" s="89"/>
      <c r="J125" s="89"/>
      <c r="K125" s="89"/>
      <c r="L125" s="89"/>
      <c r="M125" s="89"/>
      <c r="N125" s="89"/>
      <c r="O125" s="89"/>
      <c r="P125" s="89"/>
      <c r="Q125" s="89"/>
      <c r="R125" s="89"/>
      <c r="S125" s="89"/>
      <c r="T125" s="89"/>
    </row>
    <row r="126" spans="1:20" ht="15.75" customHeight="1" x14ac:dyDescent="0.25">
      <c r="A126" s="89"/>
      <c r="B126" s="89"/>
      <c r="C126" s="89"/>
      <c r="D126" s="89"/>
      <c r="E126" s="89"/>
      <c r="F126" s="89"/>
      <c r="G126" s="89"/>
      <c r="H126" s="89"/>
      <c r="I126" s="89"/>
      <c r="J126" s="89"/>
      <c r="K126" s="89"/>
      <c r="L126" s="89"/>
      <c r="M126" s="89"/>
      <c r="N126" s="89"/>
      <c r="O126" s="89"/>
      <c r="P126" s="89"/>
      <c r="Q126" s="89"/>
      <c r="R126" s="89"/>
      <c r="S126" s="89"/>
      <c r="T126" s="89"/>
    </row>
    <row r="127" spans="1:20" ht="15.75" customHeight="1" x14ac:dyDescent="0.25">
      <c r="A127" s="89"/>
      <c r="B127" s="89"/>
      <c r="C127" s="89"/>
      <c r="D127" s="89"/>
      <c r="E127" s="89"/>
      <c r="F127" s="89"/>
      <c r="G127" s="89"/>
      <c r="H127" s="89"/>
      <c r="I127" s="89"/>
      <c r="J127" s="89"/>
      <c r="K127" s="89"/>
      <c r="L127" s="89"/>
      <c r="M127" s="89"/>
      <c r="N127" s="89"/>
      <c r="O127" s="89"/>
      <c r="P127" s="89"/>
      <c r="Q127" s="89"/>
      <c r="R127" s="89"/>
      <c r="S127" s="89"/>
      <c r="T127" s="89"/>
    </row>
    <row r="128" spans="1:20" ht="15.75" customHeight="1" x14ac:dyDescent="0.25">
      <c r="A128" s="89"/>
      <c r="B128" s="89"/>
      <c r="C128" s="89"/>
      <c r="D128" s="89"/>
      <c r="E128" s="89"/>
      <c r="F128" s="89"/>
      <c r="G128" s="89"/>
      <c r="H128" s="89"/>
      <c r="I128" s="89"/>
      <c r="J128" s="89"/>
      <c r="K128" s="89"/>
      <c r="L128" s="89"/>
      <c r="M128" s="89"/>
      <c r="N128" s="89"/>
      <c r="O128" s="89"/>
      <c r="P128" s="89"/>
      <c r="Q128" s="89"/>
      <c r="R128" s="89"/>
      <c r="S128" s="89"/>
      <c r="T128" s="89"/>
    </row>
    <row r="129" spans="1:20" ht="15.75" customHeight="1" x14ac:dyDescent="0.25">
      <c r="A129" s="89"/>
      <c r="B129" s="89"/>
      <c r="C129" s="89"/>
      <c r="D129" s="89"/>
      <c r="E129" s="89"/>
      <c r="F129" s="89"/>
      <c r="G129" s="89"/>
      <c r="H129" s="89"/>
      <c r="I129" s="89"/>
      <c r="J129" s="89"/>
      <c r="K129" s="89"/>
      <c r="L129" s="89"/>
      <c r="M129" s="89"/>
      <c r="N129" s="89"/>
      <c r="O129" s="89"/>
      <c r="P129" s="89"/>
      <c r="Q129" s="89"/>
      <c r="R129" s="89"/>
      <c r="S129" s="89"/>
      <c r="T129" s="89"/>
    </row>
    <row r="130" spans="1:20" ht="15.75" customHeight="1" x14ac:dyDescent="0.25">
      <c r="A130" s="89"/>
      <c r="B130" s="89"/>
      <c r="C130" s="89"/>
      <c r="D130" s="89"/>
      <c r="E130" s="89"/>
      <c r="F130" s="89"/>
      <c r="G130" s="89"/>
      <c r="H130" s="89"/>
      <c r="I130" s="89"/>
      <c r="J130" s="89"/>
      <c r="K130" s="89"/>
      <c r="L130" s="89"/>
      <c r="M130" s="89"/>
      <c r="N130" s="89"/>
      <c r="O130" s="89"/>
      <c r="P130" s="89"/>
      <c r="Q130" s="89"/>
      <c r="R130" s="89"/>
      <c r="S130" s="89"/>
      <c r="T130" s="89"/>
    </row>
    <row r="131" spans="1:20" ht="15.75" customHeight="1" x14ac:dyDescent="0.25">
      <c r="A131" s="89"/>
      <c r="B131" s="89"/>
      <c r="C131" s="89"/>
      <c r="D131" s="89"/>
      <c r="E131" s="89"/>
      <c r="F131" s="89"/>
      <c r="G131" s="89"/>
      <c r="H131" s="89"/>
      <c r="I131" s="89"/>
      <c r="J131" s="89"/>
      <c r="K131" s="89"/>
      <c r="L131" s="89"/>
      <c r="M131" s="89"/>
      <c r="N131" s="89"/>
      <c r="O131" s="89"/>
      <c r="P131" s="89"/>
      <c r="Q131" s="89"/>
      <c r="R131" s="89"/>
      <c r="S131" s="89"/>
      <c r="T131" s="89"/>
    </row>
    <row r="132" spans="1:20" ht="15.75" customHeight="1" x14ac:dyDescent="0.25">
      <c r="A132" s="89"/>
      <c r="B132" s="89"/>
      <c r="C132" s="89"/>
      <c r="D132" s="89"/>
      <c r="E132" s="89"/>
      <c r="F132" s="89"/>
      <c r="G132" s="89"/>
      <c r="H132" s="89"/>
      <c r="I132" s="89"/>
      <c r="J132" s="89"/>
      <c r="K132" s="89"/>
      <c r="L132" s="89"/>
      <c r="M132" s="89"/>
      <c r="N132" s="89"/>
      <c r="O132" s="89"/>
      <c r="P132" s="89"/>
      <c r="Q132" s="89"/>
      <c r="R132" s="89"/>
      <c r="S132" s="89"/>
      <c r="T132" s="89"/>
    </row>
    <row r="133" spans="1:20" ht="15.75" customHeight="1" x14ac:dyDescent="0.25">
      <c r="A133" s="89"/>
      <c r="B133" s="89"/>
      <c r="C133" s="89"/>
      <c r="D133" s="89"/>
      <c r="E133" s="89"/>
      <c r="F133" s="89"/>
      <c r="G133" s="89"/>
      <c r="H133" s="89"/>
      <c r="I133" s="89"/>
      <c r="J133" s="89"/>
      <c r="K133" s="89"/>
      <c r="L133" s="89"/>
      <c r="M133" s="89"/>
      <c r="N133" s="89"/>
      <c r="O133" s="89"/>
      <c r="P133" s="89"/>
      <c r="Q133" s="89"/>
      <c r="R133" s="89"/>
      <c r="S133" s="89"/>
      <c r="T133" s="89"/>
    </row>
    <row r="134" spans="1:20" ht="15.75" customHeight="1" x14ac:dyDescent="0.25">
      <c r="A134" s="89"/>
      <c r="B134" s="89"/>
      <c r="C134" s="89"/>
      <c r="D134" s="89"/>
      <c r="E134" s="89"/>
      <c r="F134" s="89"/>
      <c r="G134" s="89"/>
      <c r="H134" s="89"/>
      <c r="I134" s="89"/>
      <c r="J134" s="89"/>
      <c r="K134" s="89"/>
      <c r="L134" s="89"/>
      <c r="M134" s="89"/>
      <c r="N134" s="89"/>
      <c r="O134" s="89"/>
      <c r="P134" s="89"/>
      <c r="Q134" s="89"/>
      <c r="R134" s="89"/>
      <c r="S134" s="89"/>
      <c r="T134" s="89"/>
    </row>
    <row r="135" spans="1:20" ht="15.75" customHeight="1" x14ac:dyDescent="0.25">
      <c r="A135" s="89"/>
      <c r="B135" s="89"/>
      <c r="C135" s="89"/>
      <c r="D135" s="89"/>
      <c r="E135" s="89"/>
      <c r="F135" s="89"/>
      <c r="G135" s="89"/>
      <c r="H135" s="89"/>
      <c r="I135" s="89"/>
      <c r="J135" s="89"/>
      <c r="K135" s="89"/>
      <c r="L135" s="89"/>
      <c r="M135" s="89"/>
      <c r="N135" s="89"/>
      <c r="O135" s="89"/>
      <c r="P135" s="89"/>
      <c r="Q135" s="89"/>
      <c r="R135" s="89"/>
      <c r="S135" s="89"/>
      <c r="T135" s="89"/>
    </row>
    <row r="136" spans="1:20" ht="15.75" customHeight="1" x14ac:dyDescent="0.25">
      <c r="A136" s="89"/>
      <c r="B136" s="89"/>
      <c r="C136" s="89"/>
      <c r="D136" s="89"/>
      <c r="E136" s="89"/>
      <c r="F136" s="89"/>
      <c r="G136" s="89"/>
      <c r="H136" s="89"/>
      <c r="I136" s="89"/>
      <c r="J136" s="89"/>
      <c r="K136" s="89"/>
      <c r="L136" s="89"/>
      <c r="M136" s="89"/>
      <c r="N136" s="89"/>
      <c r="O136" s="89"/>
      <c r="P136" s="89"/>
      <c r="Q136" s="89"/>
      <c r="R136" s="89"/>
      <c r="S136" s="89"/>
      <c r="T136" s="89"/>
    </row>
    <row r="137" spans="1:20" ht="15.75" customHeight="1" x14ac:dyDescent="0.25">
      <c r="A137" s="89"/>
      <c r="B137" s="89"/>
      <c r="C137" s="89"/>
      <c r="D137" s="89"/>
      <c r="E137" s="89"/>
      <c r="F137" s="89"/>
      <c r="G137" s="89"/>
      <c r="H137" s="89"/>
      <c r="I137" s="89"/>
      <c r="J137" s="89"/>
      <c r="K137" s="89"/>
      <c r="L137" s="89"/>
      <c r="M137" s="89"/>
      <c r="N137" s="89"/>
      <c r="O137" s="89"/>
      <c r="P137" s="89"/>
      <c r="Q137" s="89"/>
      <c r="R137" s="89"/>
      <c r="S137" s="89"/>
      <c r="T137" s="89"/>
    </row>
    <row r="138" spans="1:20" ht="15.75" customHeight="1" x14ac:dyDescent="0.25">
      <c r="A138" s="89"/>
      <c r="B138" s="89"/>
      <c r="C138" s="89"/>
      <c r="D138" s="89"/>
      <c r="E138" s="89"/>
      <c r="F138" s="89"/>
      <c r="G138" s="89"/>
      <c r="H138" s="89"/>
      <c r="I138" s="89"/>
      <c r="J138" s="89"/>
      <c r="K138" s="89"/>
      <c r="L138" s="89"/>
      <c r="M138" s="89"/>
      <c r="N138" s="89"/>
      <c r="O138" s="89"/>
      <c r="P138" s="89"/>
      <c r="Q138" s="89"/>
      <c r="R138" s="89"/>
      <c r="S138" s="89"/>
      <c r="T138" s="89"/>
    </row>
    <row r="139" spans="1:20" ht="15.75" customHeight="1" x14ac:dyDescent="0.25">
      <c r="A139" s="89"/>
      <c r="B139" s="89"/>
      <c r="C139" s="89"/>
      <c r="D139" s="89"/>
      <c r="E139" s="89"/>
      <c r="F139" s="89"/>
      <c r="G139" s="89"/>
      <c r="H139" s="89"/>
      <c r="I139" s="89"/>
      <c r="J139" s="89"/>
      <c r="K139" s="89"/>
      <c r="L139" s="89"/>
      <c r="M139" s="89"/>
      <c r="N139" s="89"/>
      <c r="O139" s="89"/>
      <c r="P139" s="89"/>
      <c r="Q139" s="89"/>
      <c r="R139" s="89"/>
      <c r="S139" s="89"/>
      <c r="T139" s="89"/>
    </row>
    <row r="140" spans="1:20" ht="15.75" customHeight="1" x14ac:dyDescent="0.25">
      <c r="A140" s="89"/>
      <c r="B140" s="89"/>
      <c r="C140" s="89"/>
      <c r="D140" s="89"/>
      <c r="E140" s="89"/>
      <c r="F140" s="89"/>
      <c r="G140" s="89"/>
      <c r="H140" s="89"/>
      <c r="I140" s="89"/>
      <c r="J140" s="89"/>
      <c r="K140" s="89"/>
      <c r="L140" s="89"/>
      <c r="M140" s="89"/>
      <c r="N140" s="89"/>
      <c r="O140" s="89"/>
      <c r="P140" s="89"/>
      <c r="Q140" s="89"/>
      <c r="R140" s="89"/>
      <c r="S140" s="89"/>
      <c r="T140" s="89"/>
    </row>
    <row r="141" spans="1:20" ht="15.75" customHeight="1" x14ac:dyDescent="0.25">
      <c r="A141" s="89"/>
      <c r="B141" s="89"/>
      <c r="C141" s="89"/>
      <c r="D141" s="89"/>
      <c r="E141" s="89"/>
      <c r="F141" s="89"/>
      <c r="G141" s="89"/>
      <c r="H141" s="89"/>
      <c r="I141" s="89"/>
      <c r="J141" s="89"/>
      <c r="K141" s="89"/>
      <c r="L141" s="89"/>
      <c r="M141" s="89"/>
      <c r="N141" s="89"/>
      <c r="O141" s="89"/>
      <c r="P141" s="89"/>
      <c r="Q141" s="89"/>
      <c r="R141" s="89"/>
      <c r="S141" s="89"/>
      <c r="T141" s="89"/>
    </row>
    <row r="142" spans="1:20" ht="15.75" customHeight="1" x14ac:dyDescent="0.25">
      <c r="A142" s="89"/>
      <c r="B142" s="89"/>
      <c r="C142" s="89"/>
      <c r="D142" s="89"/>
      <c r="E142" s="89"/>
      <c r="F142" s="89"/>
      <c r="G142" s="89"/>
      <c r="H142" s="89"/>
      <c r="I142" s="89"/>
      <c r="J142" s="89"/>
      <c r="K142" s="89"/>
      <c r="L142" s="89"/>
      <c r="M142" s="89"/>
      <c r="N142" s="89"/>
      <c r="O142" s="89"/>
      <c r="P142" s="89"/>
      <c r="Q142" s="89"/>
      <c r="R142" s="89"/>
      <c r="S142" s="89"/>
      <c r="T142" s="89"/>
    </row>
    <row r="143" spans="1:20" ht="15.75" customHeight="1" x14ac:dyDescent="0.25">
      <c r="A143" s="89"/>
      <c r="B143" s="89"/>
      <c r="C143" s="89"/>
      <c r="D143" s="89"/>
      <c r="E143" s="89"/>
      <c r="F143" s="89"/>
      <c r="G143" s="89"/>
      <c r="H143" s="89"/>
      <c r="I143" s="89"/>
      <c r="J143" s="89"/>
      <c r="K143" s="89"/>
      <c r="L143" s="89"/>
      <c r="M143" s="89"/>
      <c r="N143" s="89"/>
      <c r="O143" s="89"/>
      <c r="P143" s="89"/>
      <c r="Q143" s="89"/>
      <c r="R143" s="89"/>
      <c r="S143" s="89"/>
      <c r="T143" s="89"/>
    </row>
    <row r="144" spans="1:20" ht="15.75" customHeight="1" x14ac:dyDescent="0.25">
      <c r="A144" s="89"/>
      <c r="B144" s="89"/>
      <c r="C144" s="89"/>
      <c r="D144" s="89"/>
      <c r="E144" s="89"/>
      <c r="F144" s="89"/>
      <c r="G144" s="89"/>
      <c r="H144" s="89"/>
      <c r="I144" s="89"/>
      <c r="J144" s="89"/>
      <c r="K144" s="89"/>
      <c r="L144" s="89"/>
      <c r="M144" s="89"/>
      <c r="N144" s="89"/>
      <c r="O144" s="89"/>
      <c r="P144" s="89"/>
      <c r="Q144" s="89"/>
      <c r="R144" s="89"/>
      <c r="S144" s="89"/>
      <c r="T144" s="89"/>
    </row>
    <row r="145" spans="1:20" ht="15.75" customHeight="1" x14ac:dyDescent="0.25">
      <c r="A145" s="89"/>
      <c r="B145" s="89"/>
      <c r="C145" s="89"/>
      <c r="D145" s="89"/>
      <c r="E145" s="89"/>
      <c r="F145" s="89"/>
      <c r="G145" s="89"/>
      <c r="H145" s="89"/>
      <c r="I145" s="89"/>
      <c r="J145" s="89"/>
      <c r="K145" s="89"/>
      <c r="L145" s="89"/>
      <c r="M145" s="89"/>
      <c r="N145" s="89"/>
      <c r="O145" s="89"/>
      <c r="P145" s="89"/>
      <c r="Q145" s="89"/>
      <c r="R145" s="89"/>
      <c r="S145" s="89"/>
      <c r="T145" s="89"/>
    </row>
    <row r="146" spans="1:20" ht="15.75" customHeight="1" x14ac:dyDescent="0.25">
      <c r="A146" s="89"/>
      <c r="B146" s="89"/>
      <c r="C146" s="89"/>
      <c r="D146" s="89"/>
      <c r="E146" s="89"/>
      <c r="F146" s="89"/>
      <c r="G146" s="89"/>
      <c r="H146" s="89"/>
      <c r="I146" s="89"/>
      <c r="J146" s="89"/>
      <c r="K146" s="89"/>
      <c r="L146" s="89"/>
      <c r="M146" s="89"/>
      <c r="N146" s="89"/>
      <c r="O146" s="89"/>
      <c r="P146" s="89"/>
      <c r="Q146" s="89"/>
      <c r="R146" s="89"/>
      <c r="S146" s="89"/>
      <c r="T146" s="89"/>
    </row>
    <row r="147" spans="1:20" ht="15.75" customHeight="1" x14ac:dyDescent="0.25">
      <c r="A147" s="89"/>
      <c r="B147" s="89"/>
      <c r="C147" s="89"/>
      <c r="D147" s="89"/>
      <c r="E147" s="89"/>
      <c r="F147" s="89"/>
      <c r="G147" s="89"/>
      <c r="H147" s="89"/>
      <c r="I147" s="89"/>
      <c r="J147" s="89"/>
      <c r="K147" s="89"/>
      <c r="L147" s="89"/>
      <c r="M147" s="89"/>
      <c r="N147" s="89"/>
      <c r="O147" s="89"/>
      <c r="P147" s="89"/>
      <c r="Q147" s="89"/>
      <c r="R147" s="89"/>
      <c r="S147" s="89"/>
      <c r="T147" s="89"/>
    </row>
    <row r="148" spans="1:20" ht="15.75" customHeight="1" x14ac:dyDescent="0.25">
      <c r="A148" s="89"/>
      <c r="B148" s="89"/>
      <c r="C148" s="89"/>
      <c r="D148" s="89"/>
      <c r="E148" s="89"/>
      <c r="F148" s="89"/>
      <c r="G148" s="89"/>
      <c r="H148" s="89"/>
      <c r="I148" s="89"/>
      <c r="J148" s="89"/>
      <c r="K148" s="89"/>
      <c r="L148" s="89"/>
      <c r="M148" s="89"/>
      <c r="N148" s="89"/>
      <c r="O148" s="89"/>
      <c r="P148" s="89"/>
      <c r="Q148" s="89"/>
      <c r="R148" s="89"/>
      <c r="S148" s="89"/>
      <c r="T148" s="89"/>
    </row>
    <row r="149" spans="1:20" ht="15.75" customHeight="1" x14ac:dyDescent="0.25">
      <c r="A149" s="89"/>
      <c r="B149" s="89"/>
      <c r="C149" s="89"/>
      <c r="D149" s="89"/>
      <c r="E149" s="89"/>
      <c r="F149" s="89"/>
      <c r="G149" s="89"/>
      <c r="H149" s="89"/>
      <c r="I149" s="89"/>
      <c r="J149" s="89"/>
      <c r="K149" s="89"/>
      <c r="L149" s="89"/>
      <c r="M149" s="89"/>
      <c r="N149" s="89"/>
      <c r="O149" s="89"/>
      <c r="P149" s="89"/>
      <c r="Q149" s="89"/>
      <c r="R149" s="89"/>
      <c r="S149" s="89"/>
      <c r="T149" s="89"/>
    </row>
    <row r="150" spans="1:20" ht="15.75" customHeight="1" x14ac:dyDescent="0.25">
      <c r="A150" s="89"/>
      <c r="B150" s="89"/>
      <c r="C150" s="89"/>
      <c r="D150" s="89"/>
      <c r="E150" s="89"/>
      <c r="F150" s="89"/>
      <c r="G150" s="89"/>
      <c r="H150" s="89"/>
      <c r="I150" s="89"/>
      <c r="J150" s="89"/>
      <c r="K150" s="89"/>
      <c r="L150" s="89"/>
      <c r="M150" s="89"/>
      <c r="N150" s="89"/>
      <c r="O150" s="89"/>
      <c r="P150" s="89"/>
      <c r="Q150" s="89"/>
      <c r="R150" s="89"/>
      <c r="S150" s="89"/>
      <c r="T150" s="89"/>
    </row>
    <row r="151" spans="1:20" ht="15.75" customHeight="1" x14ac:dyDescent="0.25">
      <c r="A151" s="89"/>
      <c r="B151" s="89"/>
      <c r="C151" s="89"/>
      <c r="D151" s="89"/>
      <c r="E151" s="89"/>
      <c r="F151" s="89"/>
      <c r="G151" s="89"/>
      <c r="H151" s="89"/>
      <c r="I151" s="89"/>
      <c r="J151" s="89"/>
      <c r="K151" s="89"/>
      <c r="L151" s="89"/>
      <c r="M151" s="89"/>
      <c r="N151" s="89"/>
      <c r="O151" s="89"/>
      <c r="P151" s="89"/>
      <c r="Q151" s="89"/>
      <c r="R151" s="89"/>
      <c r="S151" s="89"/>
      <c r="T151" s="89"/>
    </row>
    <row r="152" spans="1:20" ht="15.75" customHeight="1" x14ac:dyDescent="0.25">
      <c r="A152" s="89"/>
      <c r="B152" s="89"/>
      <c r="C152" s="89"/>
      <c r="D152" s="89"/>
      <c r="E152" s="89"/>
      <c r="F152" s="89"/>
      <c r="G152" s="89"/>
      <c r="H152" s="89"/>
      <c r="I152" s="89"/>
      <c r="J152" s="89"/>
      <c r="K152" s="89"/>
      <c r="L152" s="89"/>
      <c r="M152" s="89"/>
      <c r="N152" s="89"/>
      <c r="O152" s="89"/>
      <c r="P152" s="89"/>
      <c r="Q152" s="89"/>
      <c r="R152" s="89"/>
      <c r="S152" s="89"/>
      <c r="T152" s="89"/>
    </row>
    <row r="153" spans="1:20" ht="15.75" customHeight="1" x14ac:dyDescent="0.25">
      <c r="A153" s="89"/>
      <c r="B153" s="89"/>
      <c r="C153" s="89"/>
      <c r="D153" s="89"/>
      <c r="E153" s="89"/>
      <c r="F153" s="89"/>
      <c r="G153" s="89"/>
      <c r="H153" s="89"/>
      <c r="I153" s="89"/>
      <c r="J153" s="89"/>
      <c r="K153" s="89"/>
      <c r="L153" s="89"/>
      <c r="M153" s="89"/>
      <c r="N153" s="89"/>
      <c r="O153" s="89"/>
      <c r="P153" s="89"/>
      <c r="Q153" s="89"/>
      <c r="R153" s="89"/>
      <c r="S153" s="89"/>
      <c r="T153" s="89"/>
    </row>
    <row r="154" spans="1:20" ht="15.75" customHeight="1" x14ac:dyDescent="0.25">
      <c r="A154" s="89"/>
      <c r="B154" s="89"/>
      <c r="C154" s="89"/>
      <c r="D154" s="89"/>
      <c r="E154" s="89"/>
      <c r="F154" s="89"/>
      <c r="G154" s="89"/>
      <c r="H154" s="89"/>
      <c r="I154" s="89"/>
      <c r="J154" s="89"/>
      <c r="K154" s="89"/>
      <c r="L154" s="89"/>
      <c r="M154" s="89"/>
      <c r="N154" s="89"/>
      <c r="O154" s="89"/>
      <c r="P154" s="89"/>
      <c r="Q154" s="89"/>
      <c r="R154" s="89"/>
      <c r="S154" s="89"/>
      <c r="T154" s="89"/>
    </row>
    <row r="155" spans="1:20" ht="15.75" customHeight="1" x14ac:dyDescent="0.25">
      <c r="A155" s="89"/>
      <c r="B155" s="89"/>
      <c r="C155" s="89"/>
      <c r="D155" s="89"/>
      <c r="E155" s="89"/>
      <c r="F155" s="89"/>
      <c r="G155" s="89"/>
      <c r="H155" s="89"/>
      <c r="I155" s="89"/>
      <c r="J155" s="89"/>
      <c r="K155" s="89"/>
      <c r="L155" s="89"/>
      <c r="M155" s="89"/>
      <c r="N155" s="89"/>
      <c r="O155" s="89"/>
      <c r="P155" s="89"/>
      <c r="Q155" s="89"/>
      <c r="R155" s="89"/>
      <c r="S155" s="89"/>
      <c r="T155" s="89"/>
    </row>
    <row r="156" spans="1:20" ht="15.75" customHeight="1" x14ac:dyDescent="0.25">
      <c r="A156" s="89"/>
      <c r="B156" s="89"/>
      <c r="C156" s="89"/>
      <c r="D156" s="89"/>
      <c r="E156" s="89"/>
      <c r="F156" s="89"/>
      <c r="G156" s="89"/>
      <c r="H156" s="89"/>
      <c r="I156" s="89"/>
      <c r="J156" s="89"/>
      <c r="K156" s="89"/>
      <c r="L156" s="89"/>
      <c r="M156" s="89"/>
      <c r="N156" s="89"/>
      <c r="O156" s="89"/>
      <c r="P156" s="89"/>
      <c r="Q156" s="89"/>
      <c r="R156" s="89"/>
      <c r="S156" s="89"/>
      <c r="T156" s="89"/>
    </row>
    <row r="157" spans="1:20" ht="15.75" customHeight="1" x14ac:dyDescent="0.25">
      <c r="A157" s="89"/>
      <c r="B157" s="89"/>
      <c r="C157" s="89"/>
      <c r="D157" s="89"/>
      <c r="E157" s="89"/>
      <c r="F157" s="89"/>
      <c r="G157" s="89"/>
      <c r="H157" s="89"/>
      <c r="I157" s="89"/>
      <c r="J157" s="89"/>
      <c r="K157" s="89"/>
      <c r="L157" s="89"/>
      <c r="M157" s="89"/>
      <c r="N157" s="89"/>
      <c r="O157" s="89"/>
      <c r="P157" s="89"/>
      <c r="Q157" s="89"/>
      <c r="R157" s="89"/>
      <c r="S157" s="89"/>
      <c r="T157" s="89"/>
    </row>
    <row r="158" spans="1:20" ht="15.75" customHeight="1" x14ac:dyDescent="0.25">
      <c r="A158" s="89"/>
      <c r="B158" s="89"/>
      <c r="C158" s="89"/>
      <c r="D158" s="89"/>
      <c r="E158" s="89"/>
      <c r="F158" s="89"/>
      <c r="G158" s="89"/>
      <c r="H158" s="89"/>
      <c r="I158" s="89"/>
      <c r="J158" s="89"/>
      <c r="K158" s="89"/>
      <c r="L158" s="89"/>
      <c r="M158" s="89"/>
      <c r="N158" s="89"/>
      <c r="O158" s="89"/>
      <c r="P158" s="89"/>
      <c r="Q158" s="89"/>
      <c r="R158" s="89"/>
      <c r="S158" s="89"/>
      <c r="T158" s="89"/>
    </row>
    <row r="159" spans="1:20" ht="15.75" customHeight="1" x14ac:dyDescent="0.25">
      <c r="A159" s="89"/>
      <c r="B159" s="89"/>
      <c r="C159" s="89"/>
      <c r="D159" s="89"/>
      <c r="E159" s="89"/>
      <c r="F159" s="89"/>
      <c r="G159" s="89"/>
      <c r="H159" s="89"/>
      <c r="I159" s="89"/>
      <c r="J159" s="89"/>
      <c r="K159" s="89"/>
      <c r="L159" s="89"/>
      <c r="M159" s="89"/>
      <c r="N159" s="89"/>
      <c r="O159" s="89"/>
      <c r="P159" s="89"/>
      <c r="Q159" s="89"/>
      <c r="R159" s="89"/>
      <c r="S159" s="89"/>
      <c r="T159" s="89"/>
    </row>
    <row r="160" spans="1:20" ht="15.75" customHeight="1" x14ac:dyDescent="0.25">
      <c r="A160" s="89"/>
      <c r="B160" s="89"/>
      <c r="C160" s="89"/>
      <c r="D160" s="89"/>
      <c r="E160" s="89"/>
      <c r="F160" s="89"/>
      <c r="G160" s="89"/>
      <c r="H160" s="89"/>
      <c r="I160" s="89"/>
      <c r="J160" s="89"/>
      <c r="K160" s="89"/>
      <c r="L160" s="89"/>
      <c r="M160" s="89"/>
      <c r="N160" s="89"/>
      <c r="O160" s="89"/>
      <c r="P160" s="89"/>
      <c r="Q160" s="89"/>
      <c r="R160" s="89"/>
      <c r="S160" s="89"/>
      <c r="T160" s="89"/>
    </row>
    <row r="161" spans="1:20" ht="15.75" customHeight="1" x14ac:dyDescent="0.25">
      <c r="A161" s="89"/>
      <c r="B161" s="89"/>
      <c r="C161" s="89"/>
      <c r="D161" s="89"/>
      <c r="E161" s="89"/>
      <c r="F161" s="89"/>
      <c r="G161" s="89"/>
      <c r="H161" s="89"/>
      <c r="I161" s="89"/>
      <c r="J161" s="89"/>
      <c r="K161" s="89"/>
      <c r="L161" s="89"/>
      <c r="M161" s="89"/>
      <c r="N161" s="89"/>
      <c r="O161" s="89"/>
      <c r="P161" s="89"/>
      <c r="Q161" s="89"/>
      <c r="R161" s="89"/>
      <c r="S161" s="89"/>
      <c r="T161" s="89"/>
    </row>
    <row r="162" spans="1:20" ht="15.75" customHeight="1" x14ac:dyDescent="0.25">
      <c r="A162" s="89"/>
      <c r="B162" s="89"/>
      <c r="C162" s="89"/>
      <c r="D162" s="89"/>
      <c r="E162" s="89"/>
      <c r="F162" s="89"/>
      <c r="G162" s="89"/>
      <c r="H162" s="89"/>
      <c r="I162" s="89"/>
      <c r="J162" s="89"/>
      <c r="K162" s="89"/>
      <c r="L162" s="89"/>
      <c r="M162" s="89"/>
      <c r="N162" s="89"/>
      <c r="O162" s="89"/>
      <c r="P162" s="89"/>
      <c r="Q162" s="89"/>
      <c r="R162" s="89"/>
      <c r="S162" s="89"/>
      <c r="T162" s="89"/>
    </row>
    <row r="163" spans="1:20" ht="15.75" customHeight="1" x14ac:dyDescent="0.25">
      <c r="A163" s="89"/>
      <c r="B163" s="89"/>
      <c r="C163" s="89"/>
      <c r="D163" s="89"/>
      <c r="E163" s="89"/>
      <c r="F163" s="89"/>
      <c r="G163" s="89"/>
      <c r="H163" s="89"/>
      <c r="I163" s="89"/>
      <c r="J163" s="89"/>
      <c r="K163" s="89"/>
      <c r="L163" s="89"/>
      <c r="M163" s="89"/>
      <c r="N163" s="89"/>
      <c r="O163" s="89"/>
      <c r="P163" s="89"/>
      <c r="Q163" s="89"/>
      <c r="R163" s="89"/>
      <c r="S163" s="89"/>
      <c r="T163" s="89"/>
    </row>
    <row r="164" spans="1:20" ht="15.75" customHeight="1" x14ac:dyDescent="0.25">
      <c r="A164" s="89"/>
      <c r="B164" s="89"/>
      <c r="C164" s="89"/>
      <c r="D164" s="89"/>
      <c r="E164" s="89"/>
      <c r="F164" s="89"/>
      <c r="G164" s="89"/>
      <c r="H164" s="89"/>
      <c r="I164" s="89"/>
      <c r="J164" s="89"/>
      <c r="K164" s="89"/>
      <c r="L164" s="89"/>
      <c r="M164" s="89"/>
      <c r="N164" s="89"/>
      <c r="O164" s="89"/>
      <c r="P164" s="89"/>
      <c r="Q164" s="89"/>
      <c r="R164" s="89"/>
      <c r="S164" s="89"/>
      <c r="T164" s="89"/>
    </row>
    <row r="165" spans="1:20" ht="15.75" customHeight="1" x14ac:dyDescent="0.25">
      <c r="A165" s="89"/>
      <c r="B165" s="89"/>
      <c r="C165" s="89"/>
      <c r="D165" s="89"/>
      <c r="E165" s="89"/>
      <c r="F165" s="89"/>
      <c r="G165" s="89"/>
      <c r="H165" s="89"/>
      <c r="I165" s="89"/>
      <c r="J165" s="89"/>
      <c r="K165" s="89"/>
      <c r="L165" s="89"/>
      <c r="M165" s="89"/>
      <c r="N165" s="89"/>
      <c r="O165" s="89"/>
      <c r="P165" s="89"/>
      <c r="Q165" s="89"/>
      <c r="R165" s="89"/>
      <c r="S165" s="89"/>
      <c r="T165" s="89"/>
    </row>
    <row r="166" spans="1:20" ht="15.75" customHeight="1" x14ac:dyDescent="0.25">
      <c r="A166" s="89"/>
      <c r="B166" s="89"/>
      <c r="C166" s="89"/>
      <c r="D166" s="89"/>
      <c r="E166" s="89"/>
      <c r="F166" s="89"/>
      <c r="G166" s="89"/>
      <c r="H166" s="89"/>
      <c r="I166" s="89"/>
      <c r="J166" s="89"/>
      <c r="K166" s="89"/>
      <c r="L166" s="89"/>
      <c r="M166" s="89"/>
      <c r="N166" s="89"/>
      <c r="O166" s="89"/>
      <c r="P166" s="89"/>
      <c r="Q166" s="89"/>
      <c r="R166" s="89"/>
      <c r="S166" s="89"/>
      <c r="T166" s="89"/>
    </row>
    <row r="167" spans="1:20" ht="15.75" customHeight="1" x14ac:dyDescent="0.25">
      <c r="A167" s="89"/>
      <c r="B167" s="89"/>
      <c r="C167" s="89"/>
      <c r="D167" s="89"/>
      <c r="E167" s="89"/>
      <c r="F167" s="89"/>
      <c r="G167" s="89"/>
      <c r="H167" s="89"/>
      <c r="I167" s="89"/>
      <c r="J167" s="89"/>
      <c r="K167" s="89"/>
      <c r="L167" s="89"/>
      <c r="M167" s="89"/>
      <c r="N167" s="89"/>
      <c r="O167" s="89"/>
      <c r="P167" s="89"/>
      <c r="Q167" s="89"/>
      <c r="R167" s="89"/>
      <c r="S167" s="89"/>
      <c r="T167" s="89"/>
    </row>
    <row r="168" spans="1:20" ht="15.75" customHeight="1" x14ac:dyDescent="0.25">
      <c r="A168" s="89"/>
      <c r="B168" s="89"/>
      <c r="C168" s="89"/>
      <c r="D168" s="89"/>
      <c r="E168" s="89"/>
      <c r="F168" s="89"/>
      <c r="G168" s="89"/>
      <c r="H168" s="89"/>
      <c r="I168" s="89"/>
      <c r="J168" s="89"/>
      <c r="K168" s="89"/>
      <c r="L168" s="89"/>
      <c r="M168" s="89"/>
      <c r="N168" s="89"/>
      <c r="O168" s="89"/>
      <c r="P168" s="89"/>
      <c r="Q168" s="89"/>
      <c r="R168" s="89"/>
      <c r="S168" s="89"/>
      <c r="T168" s="89"/>
    </row>
    <row r="169" spans="1:20" ht="15.75" customHeight="1" x14ac:dyDescent="0.25">
      <c r="A169" s="89"/>
      <c r="B169" s="89"/>
      <c r="C169" s="89"/>
      <c r="D169" s="89"/>
      <c r="E169" s="89"/>
      <c r="F169" s="89"/>
      <c r="G169" s="89"/>
      <c r="H169" s="89"/>
      <c r="I169" s="89"/>
      <c r="J169" s="89"/>
      <c r="K169" s="89"/>
      <c r="L169" s="89"/>
      <c r="M169" s="89"/>
      <c r="N169" s="89"/>
      <c r="O169" s="89"/>
      <c r="P169" s="89"/>
      <c r="Q169" s="89"/>
      <c r="R169" s="89"/>
      <c r="S169" s="89"/>
      <c r="T169" s="89"/>
    </row>
    <row r="170" spans="1:20" ht="15.75" customHeight="1" x14ac:dyDescent="0.25">
      <c r="A170" s="89"/>
      <c r="B170" s="89"/>
      <c r="C170" s="89"/>
      <c r="D170" s="89"/>
      <c r="E170" s="89"/>
      <c r="F170" s="89"/>
      <c r="G170" s="89"/>
      <c r="H170" s="89"/>
      <c r="I170" s="89"/>
      <c r="J170" s="89"/>
      <c r="K170" s="89"/>
      <c r="L170" s="89"/>
      <c r="M170" s="89"/>
      <c r="N170" s="89"/>
      <c r="O170" s="89"/>
      <c r="P170" s="89"/>
      <c r="Q170" s="89"/>
      <c r="R170" s="89"/>
      <c r="S170" s="89"/>
      <c r="T170" s="89"/>
    </row>
    <row r="171" spans="1:20" ht="15.75" customHeight="1" x14ac:dyDescent="0.25">
      <c r="A171" s="89"/>
      <c r="B171" s="89"/>
      <c r="C171" s="89"/>
      <c r="D171" s="89"/>
      <c r="E171" s="89"/>
      <c r="F171" s="89"/>
      <c r="G171" s="89"/>
      <c r="H171" s="89"/>
      <c r="I171" s="89"/>
      <c r="J171" s="89"/>
      <c r="K171" s="89"/>
      <c r="L171" s="89"/>
      <c r="M171" s="89"/>
      <c r="N171" s="89"/>
      <c r="O171" s="89"/>
      <c r="P171" s="89"/>
      <c r="Q171" s="89"/>
      <c r="R171" s="89"/>
      <c r="S171" s="89"/>
      <c r="T171" s="89"/>
    </row>
    <row r="172" spans="1:20" ht="15.75" customHeight="1" x14ac:dyDescent="0.25">
      <c r="A172" s="89"/>
      <c r="B172" s="89"/>
      <c r="C172" s="89"/>
      <c r="D172" s="89"/>
      <c r="E172" s="89"/>
      <c r="F172" s="89"/>
      <c r="G172" s="89"/>
      <c r="H172" s="89"/>
      <c r="I172" s="89"/>
      <c r="J172" s="89"/>
      <c r="K172" s="89"/>
      <c r="L172" s="89"/>
      <c r="M172" s="89"/>
      <c r="N172" s="89"/>
      <c r="O172" s="89"/>
      <c r="P172" s="89"/>
      <c r="Q172" s="89"/>
      <c r="R172" s="89"/>
      <c r="S172" s="89"/>
      <c r="T172" s="89"/>
    </row>
    <row r="173" spans="1:20" ht="15.75" customHeight="1" x14ac:dyDescent="0.25">
      <c r="A173" s="89"/>
      <c r="B173" s="89"/>
      <c r="C173" s="89"/>
      <c r="D173" s="89"/>
      <c r="E173" s="89"/>
      <c r="F173" s="89"/>
      <c r="G173" s="89"/>
      <c r="H173" s="89"/>
      <c r="I173" s="89"/>
      <c r="J173" s="89"/>
      <c r="K173" s="89"/>
      <c r="L173" s="89"/>
      <c r="M173" s="89"/>
      <c r="N173" s="89"/>
      <c r="O173" s="89"/>
      <c r="P173" s="89"/>
      <c r="Q173" s="89"/>
      <c r="R173" s="89"/>
      <c r="S173" s="89"/>
      <c r="T173" s="89"/>
    </row>
    <row r="174" spans="1:20" ht="15.75" customHeight="1" x14ac:dyDescent="0.25">
      <c r="A174" s="89"/>
      <c r="B174" s="89"/>
      <c r="C174" s="89"/>
      <c r="D174" s="89"/>
      <c r="E174" s="89"/>
      <c r="F174" s="89"/>
      <c r="G174" s="89"/>
      <c r="H174" s="89"/>
      <c r="I174" s="89"/>
      <c r="J174" s="89"/>
      <c r="K174" s="89"/>
      <c r="L174" s="89"/>
      <c r="M174" s="89"/>
      <c r="N174" s="89"/>
      <c r="O174" s="89"/>
      <c r="P174" s="89"/>
      <c r="Q174" s="89"/>
      <c r="R174" s="89"/>
      <c r="S174" s="89"/>
      <c r="T174" s="89"/>
    </row>
    <row r="175" spans="1:20" ht="15.75" customHeight="1" x14ac:dyDescent="0.25">
      <c r="A175" s="89"/>
      <c r="B175" s="89"/>
      <c r="C175" s="89"/>
      <c r="D175" s="89"/>
      <c r="E175" s="89"/>
      <c r="F175" s="89"/>
      <c r="G175" s="89"/>
      <c r="H175" s="89"/>
      <c r="I175" s="89"/>
      <c r="J175" s="89"/>
      <c r="K175" s="89"/>
      <c r="L175" s="89"/>
      <c r="M175" s="89"/>
      <c r="N175" s="89"/>
      <c r="O175" s="89"/>
      <c r="P175" s="89"/>
      <c r="Q175" s="89"/>
      <c r="R175" s="89"/>
      <c r="S175" s="89"/>
      <c r="T175" s="89"/>
    </row>
    <row r="176" spans="1:20" ht="15.75" customHeight="1" x14ac:dyDescent="0.25">
      <c r="A176" s="89"/>
      <c r="B176" s="89"/>
      <c r="C176" s="89"/>
      <c r="D176" s="89"/>
      <c r="E176" s="89"/>
      <c r="F176" s="89"/>
      <c r="G176" s="89"/>
      <c r="H176" s="89"/>
      <c r="I176" s="89"/>
      <c r="J176" s="89"/>
      <c r="K176" s="89"/>
      <c r="L176" s="89"/>
      <c r="M176" s="89"/>
      <c r="N176" s="89"/>
      <c r="O176" s="89"/>
      <c r="P176" s="89"/>
      <c r="Q176" s="89"/>
      <c r="R176" s="89"/>
      <c r="S176" s="89"/>
      <c r="T176" s="89"/>
    </row>
    <row r="177" spans="1:20" ht="15.75" customHeight="1" x14ac:dyDescent="0.25">
      <c r="A177" s="89"/>
      <c r="B177" s="89"/>
      <c r="C177" s="89"/>
      <c r="D177" s="89"/>
      <c r="E177" s="89"/>
      <c r="F177" s="89"/>
      <c r="G177" s="89"/>
      <c r="H177" s="89"/>
      <c r="I177" s="89"/>
      <c r="J177" s="89"/>
      <c r="K177" s="89"/>
      <c r="L177" s="89"/>
      <c r="M177" s="89"/>
      <c r="N177" s="89"/>
      <c r="O177" s="89"/>
      <c r="P177" s="89"/>
      <c r="Q177" s="89"/>
      <c r="R177" s="89"/>
      <c r="S177" s="89"/>
      <c r="T177" s="89"/>
    </row>
    <row r="178" spans="1:20" ht="15.75" customHeight="1" x14ac:dyDescent="0.25">
      <c r="A178" s="89"/>
      <c r="B178" s="89"/>
      <c r="C178" s="89"/>
      <c r="D178" s="89"/>
      <c r="E178" s="89"/>
      <c r="F178" s="89"/>
      <c r="G178" s="89"/>
      <c r="H178" s="89"/>
      <c r="I178" s="89"/>
      <c r="J178" s="89"/>
      <c r="K178" s="89"/>
      <c r="L178" s="89"/>
      <c r="M178" s="89"/>
      <c r="N178" s="89"/>
      <c r="O178" s="89"/>
      <c r="P178" s="89"/>
      <c r="Q178" s="89"/>
      <c r="R178" s="89"/>
      <c r="S178" s="89"/>
      <c r="T178" s="89"/>
    </row>
    <row r="179" spans="1:20" ht="15.75" customHeight="1" x14ac:dyDescent="0.25">
      <c r="A179" s="89"/>
      <c r="B179" s="89"/>
      <c r="C179" s="89"/>
      <c r="D179" s="89"/>
      <c r="E179" s="89"/>
      <c r="F179" s="89"/>
      <c r="G179" s="89"/>
      <c r="H179" s="89"/>
      <c r="I179" s="89"/>
      <c r="J179" s="89"/>
      <c r="K179" s="89"/>
      <c r="L179" s="89"/>
      <c r="M179" s="89"/>
      <c r="N179" s="89"/>
      <c r="O179" s="89"/>
      <c r="P179" s="89"/>
      <c r="Q179" s="89"/>
      <c r="R179" s="89"/>
      <c r="S179" s="89"/>
      <c r="T179" s="89"/>
    </row>
    <row r="180" spans="1:20" ht="15.75" customHeight="1" x14ac:dyDescent="0.25">
      <c r="A180" s="89"/>
      <c r="B180" s="89"/>
      <c r="C180" s="89"/>
      <c r="D180" s="89"/>
      <c r="E180" s="89"/>
      <c r="F180" s="89"/>
      <c r="G180" s="89"/>
      <c r="H180" s="89"/>
      <c r="I180" s="89"/>
      <c r="J180" s="89"/>
      <c r="K180" s="89"/>
      <c r="L180" s="89"/>
      <c r="M180" s="89"/>
      <c r="N180" s="89"/>
      <c r="O180" s="89"/>
      <c r="P180" s="89"/>
      <c r="Q180" s="89"/>
      <c r="R180" s="89"/>
      <c r="S180" s="89"/>
      <c r="T180" s="89"/>
    </row>
    <row r="181" spans="1:20" ht="15.75" customHeight="1" x14ac:dyDescent="0.25">
      <c r="A181" s="89"/>
      <c r="B181" s="89"/>
      <c r="C181" s="89"/>
      <c r="D181" s="89"/>
      <c r="E181" s="89"/>
      <c r="F181" s="89"/>
      <c r="G181" s="89"/>
      <c r="H181" s="89"/>
      <c r="I181" s="89"/>
      <c r="J181" s="89"/>
      <c r="K181" s="89"/>
      <c r="L181" s="89"/>
      <c r="M181" s="89"/>
      <c r="N181" s="89"/>
      <c r="O181" s="89"/>
      <c r="P181" s="89"/>
      <c r="Q181" s="89"/>
      <c r="R181" s="89"/>
      <c r="S181" s="89"/>
      <c r="T181" s="89"/>
    </row>
    <row r="182" spans="1:20" ht="15.75" customHeight="1" x14ac:dyDescent="0.25">
      <c r="A182" s="89"/>
      <c r="B182" s="89"/>
      <c r="C182" s="89"/>
      <c r="D182" s="89"/>
      <c r="E182" s="89"/>
      <c r="F182" s="89"/>
      <c r="G182" s="89"/>
      <c r="H182" s="89"/>
      <c r="I182" s="89"/>
      <c r="J182" s="89"/>
      <c r="K182" s="89"/>
      <c r="L182" s="89"/>
      <c r="M182" s="89"/>
      <c r="N182" s="89"/>
      <c r="O182" s="89"/>
      <c r="P182" s="89"/>
      <c r="Q182" s="89"/>
      <c r="R182" s="89"/>
      <c r="S182" s="89"/>
      <c r="T182" s="89"/>
    </row>
    <row r="183" spans="1:20" ht="15.75" customHeight="1" x14ac:dyDescent="0.25">
      <c r="A183" s="89"/>
      <c r="B183" s="89"/>
      <c r="C183" s="89"/>
      <c r="D183" s="89"/>
      <c r="E183" s="89"/>
      <c r="F183" s="89"/>
      <c r="G183" s="89"/>
      <c r="H183" s="89"/>
      <c r="I183" s="89"/>
      <c r="J183" s="89"/>
      <c r="K183" s="89"/>
      <c r="L183" s="89"/>
      <c r="M183" s="89"/>
      <c r="N183" s="89"/>
      <c r="O183" s="89"/>
      <c r="P183" s="89"/>
      <c r="Q183" s="89"/>
      <c r="R183" s="89"/>
      <c r="S183" s="89"/>
      <c r="T183" s="89"/>
    </row>
    <row r="184" spans="1:20" ht="15.75" customHeight="1" x14ac:dyDescent="0.25">
      <c r="A184" s="89"/>
      <c r="B184" s="89"/>
      <c r="C184" s="89"/>
      <c r="D184" s="89"/>
      <c r="E184" s="89"/>
      <c r="F184" s="89"/>
      <c r="G184" s="89"/>
      <c r="H184" s="89"/>
      <c r="I184" s="89"/>
      <c r="J184" s="89"/>
      <c r="K184" s="89"/>
      <c r="L184" s="89"/>
      <c r="M184" s="89"/>
      <c r="N184" s="89"/>
      <c r="O184" s="89"/>
      <c r="P184" s="89"/>
      <c r="Q184" s="89"/>
      <c r="R184" s="89"/>
      <c r="S184" s="89"/>
      <c r="T184" s="89"/>
    </row>
    <row r="185" spans="1:20" ht="15.75" customHeight="1" x14ac:dyDescent="0.25">
      <c r="A185" s="89"/>
      <c r="B185" s="89"/>
      <c r="C185" s="89"/>
      <c r="D185" s="89"/>
      <c r="E185" s="89"/>
      <c r="F185" s="89"/>
      <c r="G185" s="89"/>
      <c r="H185" s="89"/>
      <c r="I185" s="89"/>
      <c r="J185" s="89"/>
      <c r="K185" s="89"/>
      <c r="L185" s="89"/>
      <c r="M185" s="89"/>
      <c r="N185" s="89"/>
      <c r="O185" s="89"/>
      <c r="P185" s="89"/>
      <c r="Q185" s="89"/>
      <c r="R185" s="89"/>
      <c r="S185" s="89"/>
      <c r="T185" s="89"/>
    </row>
    <row r="186" spans="1:20" ht="15.75" customHeight="1" x14ac:dyDescent="0.25">
      <c r="A186" s="89"/>
      <c r="B186" s="89"/>
      <c r="C186" s="89"/>
      <c r="D186" s="89"/>
      <c r="E186" s="89"/>
      <c r="F186" s="89"/>
      <c r="G186" s="89"/>
      <c r="H186" s="89"/>
      <c r="I186" s="89"/>
      <c r="J186" s="89"/>
      <c r="K186" s="89"/>
      <c r="L186" s="89"/>
      <c r="M186" s="89"/>
      <c r="N186" s="89"/>
      <c r="O186" s="89"/>
      <c r="P186" s="89"/>
      <c r="Q186" s="89"/>
      <c r="R186" s="89"/>
      <c r="S186" s="89"/>
      <c r="T186" s="89"/>
    </row>
    <row r="187" spans="1:20" ht="15.75" customHeight="1" x14ac:dyDescent="0.25">
      <c r="A187" s="89"/>
      <c r="B187" s="89"/>
      <c r="C187" s="89"/>
      <c r="D187" s="89"/>
      <c r="E187" s="89"/>
      <c r="F187" s="89"/>
      <c r="G187" s="89"/>
      <c r="H187" s="89"/>
      <c r="I187" s="89"/>
      <c r="J187" s="89"/>
      <c r="K187" s="89"/>
      <c r="L187" s="89"/>
      <c r="M187" s="89"/>
      <c r="N187" s="89"/>
      <c r="O187" s="89"/>
      <c r="P187" s="89"/>
      <c r="Q187" s="89"/>
      <c r="R187" s="89"/>
      <c r="S187" s="89"/>
      <c r="T187" s="89"/>
    </row>
    <row r="188" spans="1:20" ht="15.75" customHeight="1" x14ac:dyDescent="0.25">
      <c r="A188" s="89"/>
      <c r="B188" s="89"/>
      <c r="C188" s="89"/>
      <c r="D188" s="89"/>
      <c r="E188" s="89"/>
      <c r="F188" s="89"/>
      <c r="G188" s="89"/>
      <c r="H188" s="89"/>
      <c r="I188" s="89"/>
      <c r="J188" s="89"/>
      <c r="K188" s="89"/>
      <c r="L188" s="89"/>
      <c r="M188" s="89"/>
      <c r="N188" s="89"/>
      <c r="O188" s="89"/>
      <c r="P188" s="89"/>
      <c r="Q188" s="89"/>
      <c r="R188" s="89"/>
      <c r="S188" s="89"/>
      <c r="T188" s="89"/>
    </row>
    <row r="189" spans="1:20" ht="15.75" customHeight="1" x14ac:dyDescent="0.25">
      <c r="A189" s="89"/>
      <c r="B189" s="89"/>
      <c r="C189" s="89"/>
      <c r="D189" s="89"/>
      <c r="E189" s="89"/>
      <c r="F189" s="89"/>
      <c r="G189" s="89"/>
      <c r="H189" s="89"/>
      <c r="I189" s="89"/>
      <c r="J189" s="89"/>
      <c r="K189" s="89"/>
      <c r="L189" s="89"/>
      <c r="M189" s="89"/>
      <c r="N189" s="89"/>
      <c r="O189" s="89"/>
      <c r="P189" s="89"/>
      <c r="Q189" s="89"/>
      <c r="R189" s="89"/>
      <c r="S189" s="89"/>
      <c r="T189" s="89"/>
    </row>
    <row r="190" spans="1:20" ht="15.75" customHeight="1" x14ac:dyDescent="0.25">
      <c r="A190" s="89"/>
      <c r="B190" s="89"/>
      <c r="C190" s="89"/>
      <c r="D190" s="89"/>
      <c r="E190" s="89"/>
      <c r="F190" s="89"/>
      <c r="G190" s="89"/>
      <c r="H190" s="89"/>
      <c r="I190" s="89"/>
      <c r="J190" s="89"/>
      <c r="K190" s="89"/>
      <c r="L190" s="89"/>
      <c r="M190" s="89"/>
      <c r="N190" s="89"/>
      <c r="O190" s="89"/>
      <c r="P190" s="89"/>
      <c r="Q190" s="89"/>
      <c r="R190" s="89"/>
      <c r="S190" s="89"/>
      <c r="T190" s="89"/>
    </row>
    <row r="191" spans="1:20" ht="15.75" customHeight="1" x14ac:dyDescent="0.25">
      <c r="A191" s="89"/>
      <c r="B191" s="89"/>
      <c r="C191" s="89"/>
      <c r="D191" s="89"/>
      <c r="E191" s="89"/>
      <c r="F191" s="89"/>
      <c r="G191" s="89"/>
      <c r="H191" s="89"/>
      <c r="I191" s="89"/>
      <c r="J191" s="89"/>
      <c r="K191" s="89"/>
      <c r="L191" s="89"/>
      <c r="M191" s="89"/>
      <c r="N191" s="89"/>
      <c r="O191" s="89"/>
      <c r="P191" s="89"/>
      <c r="Q191" s="89"/>
      <c r="R191" s="89"/>
      <c r="S191" s="89"/>
      <c r="T191" s="89"/>
    </row>
    <row r="192" spans="1:20" ht="15.75" customHeight="1" x14ac:dyDescent="0.25">
      <c r="A192" s="89"/>
      <c r="B192" s="89"/>
      <c r="C192" s="89"/>
      <c r="D192" s="89"/>
      <c r="E192" s="89"/>
      <c r="F192" s="89"/>
      <c r="G192" s="89"/>
      <c r="H192" s="89"/>
      <c r="I192" s="89"/>
      <c r="J192" s="89"/>
      <c r="K192" s="89"/>
      <c r="L192" s="89"/>
      <c r="M192" s="89"/>
      <c r="N192" s="89"/>
      <c r="O192" s="89"/>
      <c r="P192" s="89"/>
      <c r="Q192" s="89"/>
      <c r="R192" s="89"/>
      <c r="S192" s="89"/>
      <c r="T192" s="89"/>
    </row>
    <row r="193" spans="1:20" ht="15.75" customHeight="1" x14ac:dyDescent="0.25">
      <c r="A193" s="89"/>
      <c r="B193" s="89"/>
      <c r="C193" s="89"/>
      <c r="D193" s="89"/>
      <c r="E193" s="89"/>
      <c r="F193" s="89"/>
      <c r="G193" s="89"/>
      <c r="H193" s="89"/>
      <c r="I193" s="89"/>
      <c r="J193" s="89"/>
      <c r="K193" s="89"/>
      <c r="L193" s="89"/>
      <c r="M193" s="89"/>
      <c r="N193" s="89"/>
      <c r="O193" s="89"/>
      <c r="P193" s="89"/>
      <c r="Q193" s="89"/>
      <c r="R193" s="89"/>
      <c r="S193" s="89"/>
      <c r="T193" s="89"/>
    </row>
    <row r="194" spans="1:20" ht="15.75" customHeight="1" x14ac:dyDescent="0.25">
      <c r="A194" s="89"/>
      <c r="B194" s="89"/>
      <c r="C194" s="89"/>
      <c r="D194" s="89"/>
      <c r="E194" s="89"/>
      <c r="F194" s="89"/>
      <c r="G194" s="89"/>
      <c r="H194" s="89"/>
      <c r="I194" s="89"/>
      <c r="J194" s="89"/>
      <c r="K194" s="89"/>
      <c r="L194" s="89"/>
      <c r="M194" s="89"/>
      <c r="N194" s="89"/>
      <c r="O194" s="89"/>
      <c r="P194" s="89"/>
      <c r="Q194" s="89"/>
      <c r="R194" s="89"/>
      <c r="S194" s="89"/>
      <c r="T194" s="89"/>
    </row>
    <row r="195" spans="1:20" ht="15.75" customHeight="1" x14ac:dyDescent="0.25">
      <c r="A195" s="89"/>
      <c r="B195" s="89"/>
      <c r="C195" s="89"/>
      <c r="D195" s="89"/>
      <c r="E195" s="89"/>
      <c r="F195" s="89"/>
      <c r="G195" s="89"/>
      <c r="H195" s="89"/>
      <c r="I195" s="89"/>
      <c r="J195" s="89"/>
      <c r="K195" s="89"/>
      <c r="L195" s="89"/>
      <c r="M195" s="89"/>
      <c r="N195" s="89"/>
      <c r="O195" s="89"/>
      <c r="P195" s="89"/>
      <c r="Q195" s="89"/>
      <c r="R195" s="89"/>
      <c r="S195" s="89"/>
      <c r="T195" s="89"/>
    </row>
    <row r="196" spans="1:20" ht="15.75" customHeight="1" x14ac:dyDescent="0.25">
      <c r="A196" s="89"/>
      <c r="B196" s="89"/>
      <c r="C196" s="89"/>
      <c r="D196" s="89"/>
      <c r="E196" s="89"/>
      <c r="F196" s="89"/>
      <c r="G196" s="89"/>
      <c r="H196" s="89"/>
      <c r="I196" s="89"/>
      <c r="J196" s="89"/>
      <c r="K196" s="89"/>
      <c r="L196" s="89"/>
      <c r="M196" s="89"/>
      <c r="N196" s="89"/>
      <c r="O196" s="89"/>
      <c r="P196" s="89"/>
      <c r="Q196" s="89"/>
      <c r="R196" s="89"/>
      <c r="S196" s="89"/>
      <c r="T196" s="89"/>
    </row>
    <row r="197" spans="1:20" ht="15.75" customHeight="1" x14ac:dyDescent="0.25">
      <c r="A197" s="89"/>
      <c r="B197" s="89"/>
      <c r="C197" s="89"/>
      <c r="D197" s="89"/>
      <c r="E197" s="89"/>
      <c r="F197" s="89"/>
      <c r="G197" s="89"/>
      <c r="H197" s="89"/>
      <c r="I197" s="89"/>
      <c r="J197" s="89"/>
      <c r="K197" s="89"/>
      <c r="L197" s="89"/>
      <c r="M197" s="89"/>
      <c r="N197" s="89"/>
      <c r="O197" s="89"/>
      <c r="P197" s="89"/>
      <c r="Q197" s="89"/>
      <c r="R197" s="89"/>
      <c r="S197" s="89"/>
      <c r="T197" s="89"/>
    </row>
    <row r="198" spans="1:20" ht="15.75" customHeight="1" x14ac:dyDescent="0.25">
      <c r="A198" s="89"/>
      <c r="B198" s="89"/>
      <c r="C198" s="89"/>
      <c r="D198" s="89"/>
      <c r="E198" s="89"/>
      <c r="F198" s="89"/>
      <c r="G198" s="89"/>
      <c r="H198" s="89"/>
      <c r="I198" s="89"/>
      <c r="J198" s="89"/>
      <c r="K198" s="89"/>
      <c r="L198" s="89"/>
      <c r="M198" s="89"/>
      <c r="N198" s="89"/>
      <c r="O198" s="89"/>
      <c r="P198" s="89"/>
      <c r="Q198" s="89"/>
      <c r="R198" s="89"/>
      <c r="S198" s="89"/>
      <c r="T198" s="89"/>
    </row>
    <row r="199" spans="1:20" ht="15.75" customHeight="1" x14ac:dyDescent="0.25">
      <c r="A199" s="89"/>
      <c r="B199" s="89"/>
      <c r="C199" s="89"/>
      <c r="D199" s="89"/>
      <c r="E199" s="89"/>
      <c r="F199" s="89"/>
      <c r="G199" s="89"/>
      <c r="H199" s="89"/>
      <c r="I199" s="89"/>
      <c r="J199" s="89"/>
      <c r="K199" s="89"/>
      <c r="L199" s="89"/>
      <c r="M199" s="89"/>
      <c r="N199" s="89"/>
      <c r="O199" s="89"/>
      <c r="P199" s="89"/>
      <c r="Q199" s="89"/>
      <c r="R199" s="89"/>
      <c r="S199" s="89"/>
      <c r="T199" s="89"/>
    </row>
    <row r="200" spans="1:20" ht="15.75" customHeight="1" x14ac:dyDescent="0.25">
      <c r="A200" s="89"/>
      <c r="B200" s="89"/>
      <c r="C200" s="89"/>
      <c r="D200" s="89"/>
      <c r="E200" s="89"/>
      <c r="F200" s="89"/>
      <c r="G200" s="89"/>
      <c r="H200" s="89"/>
      <c r="I200" s="89"/>
      <c r="J200" s="89"/>
      <c r="K200" s="89"/>
      <c r="L200" s="89"/>
      <c r="M200" s="89"/>
      <c r="N200" s="89"/>
      <c r="O200" s="89"/>
      <c r="P200" s="89"/>
      <c r="Q200" s="89"/>
      <c r="R200" s="89"/>
      <c r="S200" s="89"/>
      <c r="T200" s="89"/>
    </row>
    <row r="201" spans="1:20" ht="15.75" customHeight="1" x14ac:dyDescent="0.25">
      <c r="A201" s="89"/>
      <c r="B201" s="89"/>
      <c r="C201" s="89"/>
      <c r="D201" s="89"/>
      <c r="E201" s="89"/>
      <c r="F201" s="89"/>
      <c r="G201" s="89"/>
      <c r="H201" s="89"/>
      <c r="I201" s="89"/>
      <c r="J201" s="89"/>
      <c r="K201" s="89"/>
      <c r="L201" s="89"/>
      <c r="M201" s="89"/>
      <c r="N201" s="89"/>
      <c r="O201" s="89"/>
      <c r="P201" s="89"/>
      <c r="Q201" s="89"/>
      <c r="R201" s="89"/>
      <c r="S201" s="89"/>
      <c r="T201" s="89"/>
    </row>
    <row r="202" spans="1:20" ht="15.75" customHeight="1" x14ac:dyDescent="0.25">
      <c r="A202" s="89"/>
      <c r="B202" s="89"/>
      <c r="C202" s="89"/>
      <c r="D202" s="89"/>
      <c r="E202" s="89"/>
      <c r="F202" s="89"/>
      <c r="G202" s="89"/>
      <c r="H202" s="89"/>
      <c r="I202" s="89"/>
      <c r="J202" s="89"/>
      <c r="K202" s="89"/>
      <c r="L202" s="89"/>
      <c r="M202" s="89"/>
      <c r="N202" s="89"/>
      <c r="O202" s="89"/>
      <c r="P202" s="89"/>
      <c r="Q202" s="89"/>
      <c r="R202" s="89"/>
      <c r="S202" s="89"/>
      <c r="T202" s="89"/>
    </row>
    <row r="203" spans="1:20" ht="15.75" customHeight="1" x14ac:dyDescent="0.25">
      <c r="A203" s="89"/>
      <c r="B203" s="89"/>
      <c r="C203" s="89"/>
      <c r="D203" s="89"/>
      <c r="E203" s="89"/>
      <c r="F203" s="89"/>
      <c r="G203" s="89"/>
      <c r="H203" s="89"/>
      <c r="I203" s="89"/>
      <c r="J203" s="89"/>
      <c r="K203" s="89"/>
      <c r="L203" s="89"/>
      <c r="M203" s="89"/>
      <c r="N203" s="89"/>
      <c r="O203" s="89"/>
      <c r="P203" s="89"/>
      <c r="Q203" s="89"/>
      <c r="R203" s="89"/>
      <c r="S203" s="89"/>
      <c r="T203" s="89"/>
    </row>
    <row r="204" spans="1:20" ht="15.75" customHeight="1" x14ac:dyDescent="0.25">
      <c r="A204" s="89"/>
      <c r="B204" s="89"/>
      <c r="C204" s="89"/>
      <c r="D204" s="89"/>
      <c r="E204" s="89"/>
      <c r="F204" s="89"/>
      <c r="G204" s="89"/>
      <c r="H204" s="89"/>
      <c r="I204" s="89"/>
      <c r="J204" s="89"/>
      <c r="K204" s="89"/>
      <c r="L204" s="89"/>
      <c r="M204" s="89"/>
      <c r="N204" s="89"/>
      <c r="O204" s="89"/>
      <c r="P204" s="89"/>
      <c r="Q204" s="89"/>
      <c r="R204" s="89"/>
      <c r="S204" s="89"/>
      <c r="T204" s="89"/>
    </row>
    <row r="205" spans="1:20" ht="15.75" customHeight="1" x14ac:dyDescent="0.25">
      <c r="A205" s="89"/>
      <c r="B205" s="89"/>
      <c r="C205" s="89"/>
      <c r="D205" s="89"/>
      <c r="E205" s="89"/>
      <c r="F205" s="89"/>
      <c r="G205" s="89"/>
      <c r="H205" s="89"/>
      <c r="I205" s="89"/>
      <c r="J205" s="89"/>
      <c r="K205" s="89"/>
      <c r="L205" s="89"/>
      <c r="M205" s="89"/>
      <c r="N205" s="89"/>
      <c r="O205" s="89"/>
      <c r="P205" s="89"/>
      <c r="Q205" s="89"/>
      <c r="R205" s="89"/>
      <c r="S205" s="89"/>
      <c r="T205" s="89"/>
    </row>
    <row r="206" spans="1:20" ht="15.75" customHeight="1" x14ac:dyDescent="0.25">
      <c r="A206" s="89"/>
      <c r="B206" s="89"/>
      <c r="C206" s="89"/>
      <c r="D206" s="89"/>
      <c r="E206" s="89"/>
      <c r="F206" s="89"/>
      <c r="G206" s="89"/>
      <c r="H206" s="89"/>
      <c r="I206" s="89"/>
      <c r="J206" s="89"/>
      <c r="K206" s="89"/>
      <c r="L206" s="89"/>
      <c r="M206" s="89"/>
      <c r="N206" s="89"/>
      <c r="O206" s="89"/>
      <c r="P206" s="89"/>
      <c r="Q206" s="89"/>
      <c r="R206" s="89"/>
      <c r="S206" s="89"/>
      <c r="T206" s="89"/>
    </row>
    <row r="207" spans="1:20" ht="15.75" customHeight="1" x14ac:dyDescent="0.25">
      <c r="A207" s="89"/>
      <c r="B207" s="89"/>
      <c r="C207" s="89"/>
      <c r="D207" s="89"/>
      <c r="E207" s="89"/>
      <c r="F207" s="89"/>
      <c r="G207" s="89"/>
      <c r="H207" s="89"/>
      <c r="I207" s="89"/>
      <c r="J207" s="89"/>
      <c r="K207" s="89"/>
      <c r="L207" s="89"/>
      <c r="M207" s="89"/>
      <c r="N207" s="89"/>
      <c r="O207" s="89"/>
      <c r="P207" s="89"/>
      <c r="Q207" s="89"/>
      <c r="R207" s="89"/>
      <c r="S207" s="89"/>
      <c r="T207" s="89"/>
    </row>
    <row r="208" spans="1:20" ht="15.75" customHeight="1" x14ac:dyDescent="0.25">
      <c r="A208" s="89"/>
      <c r="B208" s="89"/>
      <c r="C208" s="89"/>
      <c r="D208" s="89"/>
      <c r="E208" s="89"/>
      <c r="F208" s="89"/>
      <c r="G208" s="89"/>
      <c r="H208" s="89"/>
      <c r="I208" s="89"/>
      <c r="J208" s="89"/>
      <c r="K208" s="89"/>
      <c r="L208" s="89"/>
      <c r="M208" s="89"/>
      <c r="N208" s="89"/>
      <c r="O208" s="89"/>
      <c r="P208" s="89"/>
      <c r="Q208" s="89"/>
      <c r="R208" s="89"/>
      <c r="S208" s="89"/>
      <c r="T208" s="89"/>
    </row>
    <row r="209" spans="1:20" ht="15.75" customHeight="1" x14ac:dyDescent="0.25">
      <c r="A209" s="89"/>
      <c r="B209" s="89"/>
      <c r="C209" s="89"/>
      <c r="D209" s="89"/>
      <c r="E209" s="89"/>
      <c r="F209" s="89"/>
      <c r="G209" s="89"/>
      <c r="H209" s="89"/>
      <c r="I209" s="89"/>
      <c r="J209" s="89"/>
      <c r="K209" s="89"/>
      <c r="L209" s="89"/>
      <c r="M209" s="89"/>
      <c r="N209" s="89"/>
      <c r="O209" s="89"/>
      <c r="P209" s="89"/>
      <c r="Q209" s="89"/>
      <c r="R209" s="89"/>
      <c r="S209" s="89"/>
      <c r="T209" s="89"/>
    </row>
    <row r="210" spans="1:20" ht="15.75" customHeight="1" x14ac:dyDescent="0.25">
      <c r="A210" s="89"/>
      <c r="B210" s="89"/>
      <c r="C210" s="89"/>
      <c r="D210" s="89"/>
      <c r="E210" s="89"/>
      <c r="F210" s="89"/>
      <c r="G210" s="89"/>
      <c r="H210" s="89"/>
      <c r="I210" s="89"/>
      <c r="J210" s="89"/>
      <c r="K210" s="89"/>
      <c r="L210" s="89"/>
      <c r="M210" s="89"/>
      <c r="N210" s="89"/>
      <c r="O210" s="89"/>
      <c r="P210" s="89"/>
      <c r="Q210" s="89"/>
      <c r="R210" s="89"/>
      <c r="S210" s="89"/>
      <c r="T210" s="89"/>
    </row>
    <row r="211" spans="1:20" ht="15.75" customHeight="1" x14ac:dyDescent="0.25">
      <c r="A211" s="89"/>
      <c r="B211" s="89"/>
      <c r="C211" s="89"/>
      <c r="D211" s="89"/>
      <c r="E211" s="89"/>
      <c r="F211" s="89"/>
      <c r="G211" s="89"/>
      <c r="H211" s="89"/>
      <c r="I211" s="89"/>
      <c r="J211" s="89"/>
      <c r="K211" s="89"/>
      <c r="L211" s="89"/>
      <c r="M211" s="89"/>
      <c r="N211" s="89"/>
      <c r="O211" s="89"/>
      <c r="P211" s="89"/>
      <c r="Q211" s="89"/>
      <c r="R211" s="89"/>
      <c r="S211" s="89"/>
      <c r="T211" s="89"/>
    </row>
    <row r="212" spans="1:20" ht="15.75" customHeight="1" x14ac:dyDescent="0.25">
      <c r="A212" s="89"/>
      <c r="B212" s="89"/>
      <c r="C212" s="89"/>
      <c r="D212" s="89"/>
      <c r="E212" s="89"/>
      <c r="F212" s="89"/>
      <c r="G212" s="89"/>
      <c r="H212" s="89"/>
      <c r="I212" s="89"/>
      <c r="J212" s="89"/>
      <c r="K212" s="89"/>
      <c r="L212" s="89"/>
      <c r="M212" s="89"/>
      <c r="N212" s="89"/>
      <c r="O212" s="89"/>
      <c r="P212" s="89"/>
      <c r="Q212" s="89"/>
      <c r="R212" s="89"/>
      <c r="S212" s="89"/>
      <c r="T212" s="89"/>
    </row>
    <row r="213" spans="1:20" ht="15.75" customHeight="1" x14ac:dyDescent="0.25">
      <c r="A213" s="89"/>
      <c r="B213" s="89"/>
      <c r="C213" s="89"/>
      <c r="D213" s="89"/>
      <c r="E213" s="89"/>
      <c r="F213" s="89"/>
      <c r="G213" s="89"/>
      <c r="H213" s="89"/>
      <c r="I213" s="89"/>
      <c r="J213" s="89"/>
      <c r="K213" s="89"/>
      <c r="L213" s="89"/>
      <c r="M213" s="89"/>
      <c r="N213" s="89"/>
      <c r="O213" s="89"/>
      <c r="P213" s="89"/>
      <c r="Q213" s="89"/>
      <c r="R213" s="89"/>
      <c r="S213" s="89"/>
      <c r="T213" s="89"/>
    </row>
    <row r="214" spans="1:20" ht="15.75" customHeight="1" x14ac:dyDescent="0.25">
      <c r="A214" s="89"/>
      <c r="B214" s="89"/>
      <c r="C214" s="89"/>
      <c r="D214" s="89"/>
      <c r="E214" s="89"/>
      <c r="F214" s="89"/>
      <c r="G214" s="89"/>
      <c r="H214" s="89"/>
      <c r="I214" s="89"/>
      <c r="J214" s="89"/>
      <c r="K214" s="89"/>
      <c r="L214" s="89"/>
      <c r="M214" s="89"/>
      <c r="N214" s="89"/>
      <c r="O214" s="89"/>
      <c r="P214" s="89"/>
      <c r="Q214" s="89"/>
      <c r="R214" s="89"/>
      <c r="S214" s="89"/>
      <c r="T214" s="89"/>
    </row>
    <row r="215" spans="1:20" ht="15.75" customHeight="1" x14ac:dyDescent="0.25">
      <c r="A215" s="89"/>
      <c r="B215" s="89"/>
      <c r="C215" s="89"/>
      <c r="D215" s="89"/>
      <c r="E215" s="89"/>
      <c r="F215" s="89"/>
      <c r="G215" s="89"/>
      <c r="H215" s="89"/>
      <c r="I215" s="89"/>
      <c r="J215" s="89"/>
      <c r="K215" s="89"/>
      <c r="L215" s="89"/>
      <c r="M215" s="89"/>
      <c r="N215" s="89"/>
      <c r="O215" s="89"/>
      <c r="P215" s="89"/>
      <c r="Q215" s="89"/>
      <c r="R215" s="89"/>
      <c r="S215" s="89"/>
      <c r="T215" s="89"/>
    </row>
    <row r="216" spans="1:20" ht="15.75" customHeight="1" x14ac:dyDescent="0.25">
      <c r="A216" s="89"/>
      <c r="B216" s="89"/>
      <c r="C216" s="89"/>
      <c r="D216" s="89"/>
      <c r="E216" s="89"/>
      <c r="F216" s="89"/>
      <c r="G216" s="89"/>
      <c r="H216" s="89"/>
      <c r="I216" s="89"/>
      <c r="J216" s="89"/>
      <c r="K216" s="89"/>
      <c r="L216" s="89"/>
      <c r="M216" s="89"/>
      <c r="N216" s="89"/>
      <c r="O216" s="89"/>
      <c r="P216" s="89"/>
      <c r="Q216" s="89"/>
      <c r="R216" s="89"/>
      <c r="S216" s="89"/>
      <c r="T216" s="89"/>
    </row>
    <row r="217" spans="1:20" ht="15.75" customHeight="1" x14ac:dyDescent="0.25">
      <c r="A217" s="89"/>
      <c r="B217" s="89"/>
      <c r="C217" s="89"/>
      <c r="D217" s="89"/>
      <c r="E217" s="89"/>
      <c r="F217" s="89"/>
      <c r="G217" s="89"/>
      <c r="H217" s="89"/>
      <c r="I217" s="89"/>
      <c r="J217" s="89"/>
      <c r="K217" s="89"/>
      <c r="L217" s="89"/>
      <c r="M217" s="89"/>
      <c r="N217" s="89"/>
      <c r="O217" s="89"/>
      <c r="P217" s="89"/>
      <c r="Q217" s="89"/>
      <c r="R217" s="89"/>
      <c r="S217" s="89"/>
      <c r="T217" s="89"/>
    </row>
    <row r="218" spans="1:20" ht="15.75" customHeight="1" x14ac:dyDescent="0.25">
      <c r="A218" s="89"/>
      <c r="B218" s="89"/>
      <c r="C218" s="89"/>
      <c r="D218" s="89"/>
      <c r="E218" s="89"/>
      <c r="F218" s="89"/>
      <c r="G218" s="89"/>
      <c r="H218" s="89"/>
      <c r="I218" s="89"/>
      <c r="J218" s="89"/>
      <c r="K218" s="89"/>
      <c r="L218" s="89"/>
      <c r="M218" s="89"/>
      <c r="N218" s="89"/>
      <c r="O218" s="89"/>
      <c r="P218" s="89"/>
      <c r="Q218" s="89"/>
      <c r="R218" s="89"/>
      <c r="S218" s="89"/>
      <c r="T218" s="89"/>
    </row>
    <row r="219" spans="1:20" ht="15.75" customHeight="1" x14ac:dyDescent="0.25">
      <c r="A219" s="89"/>
      <c r="B219" s="89"/>
      <c r="C219" s="89"/>
      <c r="D219" s="89"/>
      <c r="E219" s="89"/>
      <c r="F219" s="89"/>
      <c r="G219" s="89"/>
      <c r="H219" s="89"/>
      <c r="I219" s="89"/>
      <c r="J219" s="89"/>
      <c r="K219" s="89"/>
      <c r="L219" s="89"/>
      <c r="M219" s="89"/>
      <c r="N219" s="89"/>
      <c r="O219" s="89"/>
      <c r="P219" s="89"/>
      <c r="Q219" s="89"/>
      <c r="R219" s="89"/>
      <c r="S219" s="89"/>
      <c r="T219" s="89"/>
    </row>
    <row r="220" spans="1:20" ht="15.75" customHeight="1" x14ac:dyDescent="0.25">
      <c r="A220" s="89"/>
      <c r="B220" s="89"/>
      <c r="C220" s="89"/>
      <c r="D220" s="89"/>
      <c r="E220" s="89"/>
      <c r="F220" s="89"/>
      <c r="G220" s="89"/>
      <c r="H220" s="89"/>
      <c r="I220" s="89"/>
      <c r="J220" s="89"/>
      <c r="K220" s="89"/>
      <c r="L220" s="89"/>
      <c r="M220" s="89"/>
      <c r="N220" s="89"/>
      <c r="O220" s="89"/>
      <c r="P220" s="89"/>
      <c r="Q220" s="89"/>
      <c r="R220" s="89"/>
      <c r="S220" s="89"/>
      <c r="T220" s="89"/>
    </row>
    <row r="221" spans="1:20" ht="15.75" customHeight="1" x14ac:dyDescent="0.25">
      <c r="A221" s="89"/>
      <c r="B221" s="89"/>
      <c r="C221" s="89"/>
      <c r="D221" s="89"/>
      <c r="E221" s="89"/>
      <c r="F221" s="89"/>
      <c r="G221" s="89"/>
      <c r="H221" s="89"/>
      <c r="I221" s="89"/>
      <c r="J221" s="89"/>
      <c r="K221" s="89"/>
      <c r="L221" s="89"/>
      <c r="M221" s="89"/>
      <c r="N221" s="89"/>
      <c r="O221" s="89"/>
      <c r="P221" s="89"/>
      <c r="Q221" s="89"/>
      <c r="R221" s="89"/>
      <c r="S221" s="89"/>
      <c r="T221" s="89"/>
    </row>
    <row r="222" spans="1:20" ht="15.75" customHeight="1" x14ac:dyDescent="0.25">
      <c r="A222" s="89"/>
      <c r="B222" s="89"/>
      <c r="C222" s="89"/>
      <c r="D222" s="89"/>
      <c r="E222" s="89"/>
      <c r="F222" s="89"/>
      <c r="G222" s="89"/>
      <c r="H222" s="89"/>
      <c r="I222" s="89"/>
      <c r="J222" s="89"/>
      <c r="K222" s="89"/>
      <c r="L222" s="89"/>
      <c r="M222" s="89"/>
      <c r="N222" s="89"/>
      <c r="O222" s="89"/>
      <c r="P222" s="89"/>
      <c r="Q222" s="89"/>
      <c r="R222" s="89"/>
      <c r="S222" s="89"/>
      <c r="T222" s="89"/>
    </row>
    <row r="223" spans="1:20" ht="15.75" customHeight="1" x14ac:dyDescent="0.25">
      <c r="A223" s="89"/>
      <c r="B223" s="89"/>
      <c r="C223" s="89"/>
      <c r="D223" s="89"/>
      <c r="E223" s="89"/>
      <c r="F223" s="89"/>
      <c r="G223" s="89"/>
      <c r="H223" s="89"/>
      <c r="I223" s="89"/>
      <c r="J223" s="89"/>
      <c r="K223" s="89"/>
      <c r="L223" s="89"/>
      <c r="M223" s="89"/>
      <c r="N223" s="89"/>
      <c r="O223" s="89"/>
      <c r="P223" s="89"/>
      <c r="Q223" s="89"/>
      <c r="R223" s="89"/>
      <c r="S223" s="89"/>
      <c r="T223" s="89"/>
    </row>
    <row r="224" spans="1:20" ht="15.75" customHeight="1" x14ac:dyDescent="0.25">
      <c r="A224" s="89"/>
      <c r="B224" s="89"/>
      <c r="C224" s="89"/>
      <c r="D224" s="89"/>
      <c r="E224" s="89"/>
      <c r="F224" s="89"/>
      <c r="G224" s="89"/>
      <c r="H224" s="89"/>
      <c r="I224" s="89"/>
      <c r="J224" s="89"/>
      <c r="K224" s="89"/>
      <c r="L224" s="89"/>
      <c r="M224" s="89"/>
      <c r="N224" s="89"/>
      <c r="O224" s="89"/>
      <c r="P224" s="89"/>
      <c r="Q224" s="89"/>
      <c r="R224" s="89"/>
      <c r="S224" s="89"/>
      <c r="T224" s="89"/>
    </row>
    <row r="225" spans="1:20" ht="15.75" customHeight="1" x14ac:dyDescent="0.25">
      <c r="A225" s="89"/>
      <c r="B225" s="89"/>
      <c r="C225" s="89"/>
      <c r="D225" s="89"/>
      <c r="E225" s="89"/>
      <c r="F225" s="89"/>
      <c r="G225" s="89"/>
      <c r="H225" s="89"/>
      <c r="I225" s="89"/>
      <c r="J225" s="89"/>
      <c r="K225" s="89"/>
      <c r="L225" s="89"/>
      <c r="M225" s="89"/>
      <c r="N225" s="89"/>
      <c r="O225" s="89"/>
      <c r="P225" s="89"/>
      <c r="Q225" s="89"/>
      <c r="R225" s="89"/>
      <c r="S225" s="89"/>
      <c r="T225" s="89"/>
    </row>
    <row r="226" spans="1:20" ht="15.75" customHeight="1" x14ac:dyDescent="0.25">
      <c r="A226" s="89"/>
      <c r="B226" s="89"/>
      <c r="C226" s="89"/>
      <c r="D226" s="89"/>
      <c r="E226" s="89"/>
      <c r="F226" s="89"/>
      <c r="G226" s="89"/>
      <c r="H226" s="89"/>
      <c r="I226" s="89"/>
      <c r="J226" s="89"/>
      <c r="K226" s="89"/>
      <c r="L226" s="89"/>
      <c r="M226" s="89"/>
      <c r="N226" s="89"/>
      <c r="O226" s="89"/>
      <c r="P226" s="89"/>
      <c r="Q226" s="89"/>
      <c r="R226" s="89"/>
      <c r="S226" s="89"/>
      <c r="T226" s="89"/>
    </row>
    <row r="227" spans="1:20" ht="15.75" customHeight="1" x14ac:dyDescent="0.25">
      <c r="A227" s="89"/>
      <c r="B227" s="89"/>
      <c r="C227" s="89"/>
      <c r="D227" s="89"/>
      <c r="E227" s="89"/>
      <c r="F227" s="89"/>
      <c r="G227" s="89"/>
      <c r="H227" s="89"/>
      <c r="I227" s="89"/>
      <c r="J227" s="89"/>
      <c r="K227" s="89"/>
      <c r="L227" s="89"/>
      <c r="M227" s="89"/>
      <c r="N227" s="89"/>
      <c r="O227" s="89"/>
      <c r="P227" s="89"/>
      <c r="Q227" s="89"/>
      <c r="R227" s="89"/>
      <c r="S227" s="89"/>
      <c r="T227" s="89"/>
    </row>
    <row r="228" spans="1:20" ht="15.75" customHeight="1" x14ac:dyDescent="0.25">
      <c r="A228" s="89"/>
      <c r="B228" s="89"/>
      <c r="C228" s="89"/>
      <c r="D228" s="89"/>
      <c r="E228" s="89"/>
      <c r="F228" s="89"/>
      <c r="G228" s="89"/>
      <c r="H228" s="89"/>
      <c r="I228" s="89"/>
      <c r="J228" s="89"/>
      <c r="K228" s="89"/>
      <c r="L228" s="89"/>
      <c r="M228" s="89"/>
      <c r="N228" s="89"/>
      <c r="O228" s="89"/>
      <c r="P228" s="89"/>
      <c r="Q228" s="89"/>
      <c r="R228" s="89"/>
      <c r="S228" s="89"/>
      <c r="T228" s="89"/>
    </row>
    <row r="229" spans="1:20" ht="15.75" customHeight="1" x14ac:dyDescent="0.25">
      <c r="A229" s="89"/>
      <c r="B229" s="89"/>
      <c r="C229" s="89"/>
      <c r="D229" s="89"/>
      <c r="E229" s="89"/>
      <c r="F229" s="89"/>
      <c r="G229" s="89"/>
      <c r="H229" s="89"/>
      <c r="I229" s="89"/>
      <c r="J229" s="89"/>
      <c r="K229" s="89"/>
      <c r="L229" s="89"/>
      <c r="M229" s="89"/>
      <c r="N229" s="89"/>
      <c r="O229" s="89"/>
      <c r="P229" s="89"/>
      <c r="Q229" s="89"/>
      <c r="R229" s="89"/>
      <c r="S229" s="89"/>
      <c r="T229" s="89"/>
    </row>
    <row r="230" spans="1:20" ht="15.75" customHeight="1" x14ac:dyDescent="0.25">
      <c r="A230" s="89"/>
      <c r="B230" s="89"/>
      <c r="C230" s="89"/>
      <c r="D230" s="89"/>
      <c r="E230" s="89"/>
      <c r="F230" s="89"/>
      <c r="G230" s="89"/>
      <c r="H230" s="89"/>
      <c r="I230" s="89"/>
      <c r="J230" s="89"/>
      <c r="K230" s="89"/>
      <c r="L230" s="89"/>
      <c r="M230" s="89"/>
      <c r="N230" s="89"/>
      <c r="O230" s="89"/>
      <c r="P230" s="89"/>
      <c r="Q230" s="89"/>
      <c r="R230" s="89"/>
      <c r="S230" s="89"/>
      <c r="T230" s="89"/>
    </row>
    <row r="231" spans="1:20" ht="15.75" customHeight="1" x14ac:dyDescent="0.25">
      <c r="A231" s="89"/>
      <c r="B231" s="89"/>
      <c r="C231" s="89"/>
      <c r="D231" s="89"/>
      <c r="E231" s="89"/>
      <c r="F231" s="89"/>
      <c r="G231" s="89"/>
      <c r="H231" s="89"/>
      <c r="I231" s="89"/>
      <c r="J231" s="89"/>
      <c r="K231" s="89"/>
      <c r="L231" s="89"/>
      <c r="M231" s="89"/>
      <c r="N231" s="89"/>
      <c r="O231" s="89"/>
      <c r="P231" s="89"/>
      <c r="Q231" s="89"/>
      <c r="R231" s="89"/>
      <c r="S231" s="89"/>
      <c r="T231" s="89"/>
    </row>
    <row r="232" spans="1:20" ht="15.75" customHeight="1" x14ac:dyDescent="0.25">
      <c r="A232" s="89"/>
      <c r="B232" s="89"/>
      <c r="C232" s="89"/>
      <c r="D232" s="89"/>
      <c r="E232" s="89"/>
      <c r="F232" s="89"/>
      <c r="G232" s="89"/>
      <c r="H232" s="89"/>
      <c r="I232" s="89"/>
      <c r="J232" s="89"/>
      <c r="K232" s="89"/>
      <c r="L232" s="89"/>
      <c r="M232" s="89"/>
      <c r="N232" s="89"/>
      <c r="O232" s="89"/>
      <c r="P232" s="89"/>
      <c r="Q232" s="89"/>
      <c r="R232" s="89"/>
      <c r="S232" s="89"/>
      <c r="T232" s="89"/>
    </row>
    <row r="233" spans="1:20" ht="15.75" customHeight="1" x14ac:dyDescent="0.25">
      <c r="A233" s="89"/>
      <c r="B233" s="89"/>
      <c r="C233" s="89"/>
      <c r="D233" s="89"/>
      <c r="E233" s="89"/>
      <c r="F233" s="89"/>
      <c r="G233" s="89"/>
      <c r="H233" s="89"/>
      <c r="I233" s="89"/>
      <c r="J233" s="89"/>
      <c r="K233" s="89"/>
      <c r="L233" s="89"/>
      <c r="M233" s="89"/>
      <c r="N233" s="89"/>
      <c r="O233" s="89"/>
      <c r="P233" s="89"/>
      <c r="Q233" s="89"/>
      <c r="R233" s="89"/>
      <c r="S233" s="89"/>
      <c r="T233" s="89"/>
    </row>
    <row r="234" spans="1:20" ht="15.75" customHeight="1" x14ac:dyDescent="0.25">
      <c r="A234" s="89"/>
      <c r="B234" s="89"/>
      <c r="C234" s="89"/>
      <c r="D234" s="89"/>
      <c r="E234" s="89"/>
      <c r="F234" s="89"/>
      <c r="G234" s="89"/>
      <c r="H234" s="89"/>
      <c r="I234" s="89"/>
      <c r="J234" s="89"/>
      <c r="K234" s="89"/>
      <c r="L234" s="89"/>
      <c r="M234" s="89"/>
      <c r="N234" s="89"/>
      <c r="O234" s="89"/>
      <c r="P234" s="89"/>
      <c r="Q234" s="89"/>
      <c r="R234" s="89"/>
      <c r="S234" s="89"/>
      <c r="T234" s="89"/>
    </row>
    <row r="235" spans="1:20" ht="15.75" customHeight="1" x14ac:dyDescent="0.25">
      <c r="A235" s="89"/>
      <c r="B235" s="89"/>
      <c r="C235" s="89"/>
      <c r="D235" s="89"/>
      <c r="E235" s="89"/>
      <c r="F235" s="89"/>
      <c r="G235" s="89"/>
      <c r="H235" s="89"/>
      <c r="I235" s="89"/>
      <c r="J235" s="89"/>
      <c r="K235" s="89"/>
      <c r="L235" s="89"/>
      <c r="M235" s="89"/>
      <c r="N235" s="89"/>
      <c r="O235" s="89"/>
      <c r="P235" s="89"/>
      <c r="Q235" s="89"/>
      <c r="R235" s="89"/>
      <c r="S235" s="89"/>
      <c r="T235" s="89"/>
    </row>
    <row r="236" spans="1:20" ht="15.75" customHeight="1" x14ac:dyDescent="0.25">
      <c r="A236" s="89"/>
      <c r="B236" s="89"/>
      <c r="C236" s="89"/>
      <c r="D236" s="89"/>
      <c r="E236" s="89"/>
      <c r="F236" s="89"/>
      <c r="G236" s="89"/>
      <c r="H236" s="89"/>
      <c r="I236" s="89"/>
      <c r="J236" s="89"/>
      <c r="K236" s="89"/>
      <c r="L236" s="89"/>
      <c r="M236" s="89"/>
      <c r="N236" s="89"/>
      <c r="O236" s="89"/>
      <c r="P236" s="89"/>
      <c r="Q236" s="89"/>
      <c r="R236" s="89"/>
      <c r="S236" s="89"/>
      <c r="T236" s="89"/>
    </row>
    <row r="237" spans="1:20" ht="15.75" customHeight="1" x14ac:dyDescent="0.25">
      <c r="A237" s="89"/>
      <c r="B237" s="89"/>
      <c r="C237" s="89"/>
      <c r="D237" s="89"/>
      <c r="E237" s="89"/>
      <c r="F237" s="89"/>
      <c r="G237" s="89"/>
      <c r="H237" s="89"/>
      <c r="I237" s="89"/>
      <c r="J237" s="89"/>
      <c r="K237" s="89"/>
      <c r="L237" s="89"/>
      <c r="M237" s="89"/>
      <c r="N237" s="89"/>
      <c r="O237" s="89"/>
      <c r="P237" s="89"/>
      <c r="Q237" s="89"/>
      <c r="R237" s="89"/>
      <c r="S237" s="89"/>
      <c r="T237" s="89"/>
    </row>
    <row r="238" spans="1:20" ht="15.75" customHeight="1" x14ac:dyDescent="0.25">
      <c r="A238" s="89"/>
      <c r="B238" s="89"/>
      <c r="C238" s="89"/>
      <c r="D238" s="89"/>
      <c r="E238" s="89"/>
      <c r="F238" s="89"/>
      <c r="G238" s="89"/>
      <c r="H238" s="89"/>
      <c r="I238" s="89"/>
      <c r="J238" s="89"/>
      <c r="K238" s="89"/>
      <c r="L238" s="89"/>
      <c r="M238" s="89"/>
      <c r="N238" s="89"/>
      <c r="O238" s="89"/>
      <c r="P238" s="89"/>
      <c r="Q238" s="89"/>
      <c r="R238" s="89"/>
      <c r="S238" s="89"/>
      <c r="T238" s="89"/>
    </row>
    <row r="239" spans="1:20" ht="15.75" customHeight="1" x14ac:dyDescent="0.25">
      <c r="A239" s="89"/>
      <c r="B239" s="89"/>
      <c r="C239" s="89"/>
      <c r="D239" s="89"/>
      <c r="E239" s="89"/>
      <c r="F239" s="89"/>
      <c r="G239" s="89"/>
      <c r="H239" s="89"/>
      <c r="I239" s="89"/>
      <c r="J239" s="89"/>
      <c r="K239" s="89"/>
      <c r="L239" s="89"/>
      <c r="M239" s="89"/>
      <c r="N239" s="89"/>
      <c r="O239" s="89"/>
      <c r="P239" s="89"/>
      <c r="Q239" s="89"/>
      <c r="R239" s="89"/>
      <c r="S239" s="89"/>
      <c r="T239" s="89"/>
    </row>
    <row r="240" spans="1:20" ht="15.75" customHeight="1" x14ac:dyDescent="0.25">
      <c r="A240" s="89"/>
      <c r="B240" s="89"/>
      <c r="C240" s="89"/>
      <c r="D240" s="89"/>
      <c r="E240" s="89"/>
      <c r="F240" s="89"/>
      <c r="G240" s="89"/>
      <c r="H240" s="89"/>
      <c r="I240" s="89"/>
      <c r="J240" s="89"/>
      <c r="K240" s="89"/>
      <c r="L240" s="89"/>
      <c r="M240" s="89"/>
      <c r="N240" s="89"/>
      <c r="O240" s="89"/>
      <c r="P240" s="89"/>
      <c r="Q240" s="89"/>
      <c r="R240" s="89"/>
      <c r="S240" s="89"/>
      <c r="T240" s="89"/>
    </row>
    <row r="241" spans="1:20" ht="15.75" customHeight="1" x14ac:dyDescent="0.25">
      <c r="A241" s="89"/>
      <c r="B241" s="89"/>
      <c r="C241" s="89"/>
      <c r="D241" s="89"/>
      <c r="E241" s="89"/>
      <c r="F241" s="89"/>
      <c r="G241" s="89"/>
      <c r="H241" s="89"/>
      <c r="I241" s="89"/>
      <c r="J241" s="89"/>
      <c r="K241" s="89"/>
      <c r="L241" s="89"/>
      <c r="M241" s="89"/>
      <c r="N241" s="89"/>
      <c r="O241" s="89"/>
      <c r="P241" s="89"/>
      <c r="Q241" s="89"/>
      <c r="R241" s="89"/>
      <c r="S241" s="89"/>
      <c r="T241" s="89"/>
    </row>
    <row r="242" spans="1:20" ht="15.75" customHeight="1" x14ac:dyDescent="0.25">
      <c r="A242" s="89"/>
      <c r="B242" s="89"/>
      <c r="C242" s="89"/>
      <c r="D242" s="89"/>
      <c r="E242" s="89"/>
      <c r="F242" s="89"/>
      <c r="G242" s="89"/>
      <c r="H242" s="89"/>
      <c r="I242" s="89"/>
      <c r="J242" s="89"/>
      <c r="K242" s="89"/>
      <c r="L242" s="89"/>
      <c r="M242" s="89"/>
      <c r="N242" s="89"/>
      <c r="O242" s="89"/>
      <c r="P242" s="89"/>
      <c r="Q242" s="89"/>
      <c r="R242" s="89"/>
      <c r="S242" s="89"/>
      <c r="T242" s="89"/>
    </row>
    <row r="243" spans="1:20" ht="15.75" customHeight="1" x14ac:dyDescent="0.25">
      <c r="A243" s="89"/>
      <c r="B243" s="89"/>
      <c r="C243" s="89"/>
      <c r="D243" s="89"/>
      <c r="E243" s="89"/>
      <c r="F243" s="89"/>
      <c r="G243" s="89"/>
      <c r="H243" s="89"/>
      <c r="I243" s="89"/>
      <c r="J243" s="89"/>
      <c r="K243" s="89"/>
      <c r="L243" s="89"/>
      <c r="M243" s="89"/>
      <c r="N243" s="89"/>
      <c r="O243" s="89"/>
      <c r="P243" s="89"/>
      <c r="Q243" s="89"/>
      <c r="R243" s="89"/>
      <c r="S243" s="89"/>
      <c r="T243" s="89"/>
    </row>
    <row r="244" spans="1:20" ht="15.75" customHeight="1" x14ac:dyDescent="0.25">
      <c r="A244" s="89"/>
      <c r="B244" s="89"/>
      <c r="C244" s="89"/>
      <c r="D244" s="89"/>
      <c r="E244" s="89"/>
      <c r="F244" s="89"/>
      <c r="G244" s="89"/>
      <c r="H244" s="89"/>
      <c r="I244" s="89"/>
      <c r="J244" s="89"/>
      <c r="K244" s="89"/>
      <c r="L244" s="89"/>
      <c r="M244" s="89"/>
      <c r="N244" s="89"/>
      <c r="O244" s="89"/>
      <c r="P244" s="89"/>
      <c r="Q244" s="89"/>
      <c r="R244" s="89"/>
      <c r="S244" s="89"/>
      <c r="T244" s="89"/>
    </row>
    <row r="245" spans="1:20" ht="15.75" customHeight="1" x14ac:dyDescent="0.25">
      <c r="A245" s="89"/>
      <c r="B245" s="89"/>
      <c r="C245" s="89"/>
      <c r="D245" s="89"/>
      <c r="E245" s="89"/>
      <c r="F245" s="89"/>
      <c r="G245" s="89"/>
      <c r="H245" s="89"/>
      <c r="I245" s="89"/>
      <c r="J245" s="89"/>
      <c r="K245" s="89"/>
      <c r="L245" s="89"/>
      <c r="M245" s="89"/>
      <c r="N245" s="89"/>
      <c r="O245" s="89"/>
      <c r="P245" s="89"/>
      <c r="Q245" s="89"/>
      <c r="R245" s="89"/>
      <c r="S245" s="89"/>
      <c r="T245" s="89"/>
    </row>
    <row r="246" spans="1:20" ht="15.75" customHeight="1" x14ac:dyDescent="0.25">
      <c r="A246" s="89"/>
      <c r="B246" s="89"/>
      <c r="C246" s="89"/>
      <c r="D246" s="89"/>
      <c r="E246" s="89"/>
      <c r="F246" s="89"/>
      <c r="G246" s="89"/>
      <c r="H246" s="89"/>
      <c r="I246" s="89"/>
      <c r="J246" s="89"/>
      <c r="K246" s="89"/>
      <c r="L246" s="89"/>
      <c r="M246" s="89"/>
      <c r="N246" s="89"/>
      <c r="O246" s="89"/>
      <c r="P246" s="89"/>
      <c r="Q246" s="89"/>
      <c r="R246" s="89"/>
      <c r="S246" s="89"/>
      <c r="T246" s="89"/>
    </row>
    <row r="247" spans="1:20" ht="15.75" customHeight="1" x14ac:dyDescent="0.25">
      <c r="A247" s="89"/>
      <c r="B247" s="89"/>
      <c r="C247" s="89"/>
      <c r="D247" s="89"/>
      <c r="E247" s="89"/>
      <c r="F247" s="89"/>
      <c r="G247" s="89"/>
      <c r="H247" s="89"/>
      <c r="I247" s="89"/>
      <c r="J247" s="89"/>
      <c r="K247" s="89"/>
      <c r="L247" s="89"/>
      <c r="M247" s="89"/>
      <c r="N247" s="89"/>
      <c r="O247" s="89"/>
      <c r="P247" s="89"/>
      <c r="Q247" s="89"/>
      <c r="R247" s="89"/>
      <c r="S247" s="89"/>
      <c r="T247" s="89"/>
    </row>
    <row r="248" spans="1:20" ht="15.75" customHeight="1" x14ac:dyDescent="0.25">
      <c r="A248" s="89"/>
      <c r="B248" s="89"/>
      <c r="C248" s="89"/>
      <c r="D248" s="89"/>
      <c r="E248" s="89"/>
      <c r="F248" s="89"/>
      <c r="G248" s="89"/>
      <c r="H248" s="89"/>
      <c r="I248" s="89"/>
      <c r="J248" s="89"/>
      <c r="K248" s="89"/>
      <c r="L248" s="89"/>
      <c r="M248" s="89"/>
      <c r="N248" s="89"/>
      <c r="O248" s="89"/>
      <c r="P248" s="89"/>
      <c r="Q248" s="89"/>
      <c r="R248" s="89"/>
      <c r="S248" s="89"/>
      <c r="T248" s="89"/>
    </row>
    <row r="249" spans="1:20" ht="15.75" customHeight="1" x14ac:dyDescent="0.25">
      <c r="A249" s="89"/>
      <c r="B249" s="89"/>
      <c r="C249" s="89"/>
      <c r="D249" s="89"/>
      <c r="E249" s="89"/>
      <c r="F249" s="89"/>
      <c r="G249" s="89"/>
      <c r="H249" s="89"/>
      <c r="I249" s="89"/>
      <c r="J249" s="89"/>
      <c r="K249" s="89"/>
      <c r="L249" s="89"/>
      <c r="M249" s="89"/>
      <c r="N249" s="89"/>
      <c r="O249" s="89"/>
      <c r="P249" s="89"/>
      <c r="Q249" s="89"/>
      <c r="R249" s="89"/>
      <c r="S249" s="89"/>
      <c r="T249" s="89"/>
    </row>
    <row r="250" spans="1:20" ht="15.75" customHeight="1" x14ac:dyDescent="0.25">
      <c r="A250" s="89"/>
      <c r="B250" s="89"/>
      <c r="C250" s="89"/>
      <c r="D250" s="89"/>
      <c r="E250" s="89"/>
      <c r="F250" s="89"/>
      <c r="G250" s="89"/>
      <c r="H250" s="89"/>
      <c r="I250" s="89"/>
      <c r="J250" s="89"/>
      <c r="K250" s="89"/>
      <c r="L250" s="89"/>
      <c r="M250" s="89"/>
      <c r="N250" s="89"/>
      <c r="O250" s="89"/>
      <c r="P250" s="89"/>
      <c r="Q250" s="89"/>
      <c r="R250" s="89"/>
      <c r="S250" s="89"/>
      <c r="T250" s="89"/>
    </row>
    <row r="251" spans="1:20" ht="15.75" customHeight="1" x14ac:dyDescent="0.25">
      <c r="A251" s="89"/>
      <c r="B251" s="89"/>
      <c r="C251" s="89"/>
      <c r="D251" s="89"/>
      <c r="E251" s="89"/>
      <c r="F251" s="89"/>
      <c r="G251" s="89"/>
      <c r="H251" s="89"/>
      <c r="I251" s="89"/>
      <c r="J251" s="89"/>
      <c r="K251" s="89"/>
      <c r="L251" s="89"/>
      <c r="M251" s="89"/>
      <c r="N251" s="89"/>
      <c r="O251" s="89"/>
      <c r="P251" s="89"/>
      <c r="Q251" s="89"/>
      <c r="R251" s="89"/>
      <c r="S251" s="89"/>
      <c r="T251" s="89"/>
    </row>
    <row r="252" spans="1:20" ht="15.75" customHeight="1" x14ac:dyDescent="0.25">
      <c r="A252" s="89"/>
      <c r="B252" s="89"/>
      <c r="C252" s="89"/>
      <c r="D252" s="89"/>
      <c r="E252" s="89"/>
      <c r="F252" s="89"/>
      <c r="G252" s="89"/>
      <c r="H252" s="89"/>
      <c r="I252" s="89"/>
      <c r="J252" s="89"/>
      <c r="K252" s="89"/>
      <c r="L252" s="89"/>
      <c r="M252" s="89"/>
      <c r="N252" s="89"/>
      <c r="O252" s="89"/>
      <c r="P252" s="89"/>
      <c r="Q252" s="89"/>
      <c r="R252" s="89"/>
      <c r="S252" s="89"/>
      <c r="T252" s="89"/>
    </row>
    <row r="253" spans="1:20" ht="15.75" customHeight="1" x14ac:dyDescent="0.25">
      <c r="A253" s="89"/>
      <c r="B253" s="89"/>
      <c r="C253" s="89"/>
      <c r="D253" s="89"/>
      <c r="E253" s="89"/>
      <c r="F253" s="89"/>
      <c r="G253" s="89"/>
      <c r="H253" s="89"/>
      <c r="I253" s="89"/>
      <c r="J253" s="89"/>
      <c r="K253" s="89"/>
      <c r="L253" s="89"/>
      <c r="M253" s="89"/>
      <c r="N253" s="89"/>
      <c r="O253" s="89"/>
      <c r="P253" s="89"/>
      <c r="Q253" s="89"/>
      <c r="R253" s="89"/>
      <c r="S253" s="89"/>
      <c r="T253" s="89"/>
    </row>
    <row r="254" spans="1:20" ht="15.75" customHeight="1" x14ac:dyDescent="0.25">
      <c r="A254" s="89"/>
      <c r="B254" s="89"/>
      <c r="C254" s="89"/>
      <c r="D254" s="89"/>
      <c r="E254" s="89"/>
      <c r="F254" s="89"/>
      <c r="G254" s="89"/>
      <c r="H254" s="89"/>
      <c r="I254" s="89"/>
      <c r="J254" s="89"/>
      <c r="K254" s="89"/>
      <c r="L254" s="89"/>
      <c r="M254" s="89"/>
      <c r="N254" s="89"/>
      <c r="O254" s="89"/>
      <c r="P254" s="89"/>
      <c r="Q254" s="89"/>
      <c r="R254" s="89"/>
      <c r="S254" s="89"/>
      <c r="T254" s="89"/>
    </row>
    <row r="255" spans="1:20" ht="15.75" customHeight="1" x14ac:dyDescent="0.25">
      <c r="A255" s="89"/>
      <c r="B255" s="89"/>
      <c r="C255" s="89"/>
      <c r="D255" s="89"/>
      <c r="E255" s="89"/>
      <c r="F255" s="89"/>
      <c r="G255" s="89"/>
      <c r="H255" s="89"/>
      <c r="I255" s="89"/>
      <c r="J255" s="89"/>
      <c r="K255" s="89"/>
      <c r="L255" s="89"/>
      <c r="M255" s="89"/>
      <c r="N255" s="89"/>
      <c r="O255" s="89"/>
      <c r="P255" s="89"/>
      <c r="Q255" s="89"/>
      <c r="R255" s="89"/>
      <c r="S255" s="89"/>
      <c r="T255" s="89"/>
    </row>
    <row r="256" spans="1:20" ht="15.75" customHeight="1" x14ac:dyDescent="0.25">
      <c r="A256" s="89"/>
      <c r="B256" s="89"/>
      <c r="C256" s="89"/>
      <c r="D256" s="89"/>
      <c r="E256" s="89"/>
      <c r="F256" s="89"/>
      <c r="G256" s="89"/>
      <c r="H256" s="89"/>
      <c r="I256" s="89"/>
      <c r="J256" s="89"/>
      <c r="K256" s="89"/>
      <c r="L256" s="89"/>
      <c r="M256" s="89"/>
      <c r="N256" s="89"/>
      <c r="O256" s="89"/>
      <c r="P256" s="89"/>
      <c r="Q256" s="89"/>
      <c r="R256" s="89"/>
      <c r="S256" s="89"/>
      <c r="T256" s="89"/>
    </row>
    <row r="257" spans="1:20" ht="15.75" customHeight="1" x14ac:dyDescent="0.25">
      <c r="A257" s="89"/>
      <c r="B257" s="89"/>
      <c r="C257" s="89"/>
      <c r="D257" s="89"/>
      <c r="E257" s="89"/>
      <c r="F257" s="89"/>
      <c r="G257" s="89"/>
      <c r="H257" s="89"/>
      <c r="I257" s="89"/>
      <c r="J257" s="89"/>
      <c r="K257" s="89"/>
      <c r="L257" s="89"/>
      <c r="M257" s="89"/>
      <c r="N257" s="89"/>
      <c r="O257" s="89"/>
      <c r="P257" s="89"/>
      <c r="Q257" s="89"/>
      <c r="R257" s="89"/>
      <c r="S257" s="89"/>
      <c r="T257" s="89"/>
    </row>
    <row r="258" spans="1:20" ht="15.75" customHeight="1" x14ac:dyDescent="0.25">
      <c r="A258" s="89"/>
      <c r="B258" s="89"/>
      <c r="C258" s="89"/>
      <c r="D258" s="89"/>
      <c r="E258" s="89"/>
      <c r="F258" s="89"/>
      <c r="G258" s="89"/>
      <c r="H258" s="89"/>
      <c r="I258" s="89"/>
      <c r="J258" s="89"/>
      <c r="K258" s="89"/>
      <c r="L258" s="89"/>
      <c r="M258" s="89"/>
      <c r="N258" s="89"/>
      <c r="O258" s="89"/>
      <c r="P258" s="89"/>
      <c r="Q258" s="89"/>
      <c r="R258" s="89"/>
      <c r="S258" s="89"/>
      <c r="T258" s="89"/>
    </row>
    <row r="259" spans="1:20" ht="15.75" customHeight="1" x14ac:dyDescent="0.25">
      <c r="A259" s="89"/>
      <c r="B259" s="89"/>
      <c r="C259" s="89"/>
      <c r="D259" s="89"/>
      <c r="E259" s="89"/>
      <c r="F259" s="89"/>
      <c r="G259" s="89"/>
      <c r="H259" s="89"/>
      <c r="I259" s="89"/>
      <c r="J259" s="89"/>
      <c r="K259" s="89"/>
      <c r="L259" s="89"/>
      <c r="M259" s="89"/>
      <c r="N259" s="89"/>
      <c r="O259" s="89"/>
      <c r="P259" s="89"/>
      <c r="Q259" s="89"/>
      <c r="R259" s="89"/>
      <c r="S259" s="89"/>
      <c r="T259" s="89"/>
    </row>
    <row r="260" spans="1:20" ht="15.75" customHeight="1" x14ac:dyDescent="0.25">
      <c r="A260" s="89"/>
      <c r="B260" s="89"/>
      <c r="C260" s="89"/>
      <c r="D260" s="89"/>
      <c r="E260" s="89"/>
      <c r="F260" s="89"/>
      <c r="G260" s="89"/>
      <c r="H260" s="89"/>
      <c r="I260" s="89"/>
      <c r="J260" s="89"/>
      <c r="K260" s="89"/>
      <c r="L260" s="89"/>
      <c r="M260" s="89"/>
      <c r="N260" s="89"/>
      <c r="O260" s="89"/>
      <c r="P260" s="89"/>
      <c r="Q260" s="89"/>
      <c r="R260" s="89"/>
      <c r="S260" s="89"/>
      <c r="T260" s="89"/>
    </row>
    <row r="261" spans="1:20" ht="15.75" customHeight="1" x14ac:dyDescent="0.25">
      <c r="A261" s="89"/>
      <c r="B261" s="89"/>
      <c r="C261" s="89"/>
      <c r="D261" s="89"/>
      <c r="E261" s="89"/>
      <c r="F261" s="89"/>
      <c r="G261" s="89"/>
      <c r="H261" s="89"/>
      <c r="I261" s="89"/>
      <c r="J261" s="89"/>
      <c r="K261" s="89"/>
      <c r="L261" s="89"/>
      <c r="M261" s="89"/>
      <c r="N261" s="89"/>
      <c r="O261" s="89"/>
      <c r="P261" s="89"/>
      <c r="Q261" s="89"/>
      <c r="R261" s="89"/>
      <c r="S261" s="89"/>
      <c r="T261" s="89"/>
    </row>
    <row r="262" spans="1:20" ht="15.75" customHeight="1" x14ac:dyDescent="0.25">
      <c r="A262" s="89"/>
      <c r="B262" s="89"/>
      <c r="C262" s="89"/>
      <c r="D262" s="89"/>
      <c r="E262" s="89"/>
      <c r="F262" s="89"/>
      <c r="G262" s="89"/>
      <c r="H262" s="89"/>
      <c r="I262" s="89"/>
      <c r="J262" s="89"/>
      <c r="K262" s="89"/>
      <c r="L262" s="89"/>
      <c r="M262" s="89"/>
      <c r="N262" s="89"/>
      <c r="O262" s="89"/>
      <c r="P262" s="89"/>
      <c r="Q262" s="89"/>
      <c r="R262" s="89"/>
      <c r="S262" s="89"/>
      <c r="T262" s="89"/>
    </row>
    <row r="263" spans="1:20" ht="15.75" customHeight="1" x14ac:dyDescent="0.25">
      <c r="A263" s="89"/>
      <c r="B263" s="89"/>
      <c r="C263" s="89"/>
      <c r="D263" s="89"/>
      <c r="E263" s="89"/>
      <c r="F263" s="89"/>
      <c r="G263" s="89"/>
      <c r="H263" s="89"/>
      <c r="I263" s="89"/>
      <c r="J263" s="89"/>
      <c r="K263" s="89"/>
      <c r="L263" s="89"/>
      <c r="M263" s="89"/>
      <c r="N263" s="89"/>
      <c r="O263" s="89"/>
      <c r="P263" s="89"/>
      <c r="Q263" s="89"/>
      <c r="R263" s="89"/>
      <c r="S263" s="89"/>
      <c r="T263" s="89"/>
    </row>
    <row r="264" spans="1:20" ht="15.75" customHeight="1" x14ac:dyDescent="0.25">
      <c r="A264" s="89"/>
      <c r="B264" s="89"/>
      <c r="C264" s="89"/>
      <c r="D264" s="89"/>
      <c r="E264" s="89"/>
      <c r="F264" s="89"/>
      <c r="G264" s="89"/>
      <c r="H264" s="89"/>
      <c r="I264" s="89"/>
      <c r="J264" s="89"/>
      <c r="K264" s="89"/>
      <c r="L264" s="89"/>
      <c r="M264" s="89"/>
      <c r="N264" s="89"/>
      <c r="O264" s="89"/>
      <c r="P264" s="89"/>
      <c r="Q264" s="89"/>
      <c r="R264" s="89"/>
      <c r="S264" s="89"/>
      <c r="T264" s="89"/>
    </row>
    <row r="265" spans="1:20" ht="15.75" customHeight="1" x14ac:dyDescent="0.25">
      <c r="A265" s="89"/>
      <c r="B265" s="89"/>
      <c r="C265" s="89"/>
      <c r="D265" s="89"/>
      <c r="E265" s="89"/>
      <c r="F265" s="89"/>
      <c r="G265" s="89"/>
      <c r="H265" s="89"/>
      <c r="I265" s="89"/>
      <c r="J265" s="89"/>
      <c r="K265" s="89"/>
      <c r="L265" s="89"/>
      <c r="M265" s="89"/>
      <c r="N265" s="89"/>
      <c r="O265" s="89"/>
      <c r="P265" s="89"/>
      <c r="Q265" s="89"/>
      <c r="R265" s="89"/>
      <c r="S265" s="89"/>
      <c r="T265" s="89"/>
    </row>
    <row r="266" spans="1:20" ht="15.75" customHeight="1" x14ac:dyDescent="0.25">
      <c r="A266" s="89"/>
      <c r="B266" s="89"/>
      <c r="C266" s="89"/>
      <c r="D266" s="89"/>
      <c r="E266" s="89"/>
      <c r="F266" s="89"/>
      <c r="G266" s="89"/>
      <c r="H266" s="89"/>
      <c r="I266" s="89"/>
      <c r="J266" s="89"/>
      <c r="K266" s="89"/>
      <c r="L266" s="89"/>
      <c r="M266" s="89"/>
      <c r="N266" s="89"/>
      <c r="O266" s="89"/>
      <c r="P266" s="89"/>
      <c r="Q266" s="89"/>
      <c r="R266" s="89"/>
      <c r="S266" s="89"/>
      <c r="T266" s="89"/>
    </row>
    <row r="267" spans="1:20" ht="15.75" customHeight="1" x14ac:dyDescent="0.25">
      <c r="A267" s="89"/>
      <c r="B267" s="89"/>
      <c r="C267" s="89"/>
      <c r="D267" s="89"/>
      <c r="E267" s="89"/>
      <c r="F267" s="89"/>
      <c r="G267" s="89"/>
      <c r="H267" s="89"/>
      <c r="I267" s="89"/>
      <c r="J267" s="89"/>
      <c r="K267" s="89"/>
      <c r="L267" s="89"/>
      <c r="M267" s="89"/>
      <c r="N267" s="89"/>
      <c r="O267" s="89"/>
      <c r="P267" s="89"/>
      <c r="Q267" s="89"/>
      <c r="R267" s="89"/>
      <c r="S267" s="89"/>
      <c r="T267" s="89"/>
    </row>
    <row r="268" spans="1:20" ht="15.75" customHeight="1" x14ac:dyDescent="0.25"/>
    <row r="269" spans="1:20" ht="15.75" customHeight="1" x14ac:dyDescent="0.25"/>
    <row r="270" spans="1:20" ht="15.75" customHeight="1" x14ac:dyDescent="0.25"/>
    <row r="271" spans="1:20" ht="15.75" customHeight="1" x14ac:dyDescent="0.25"/>
    <row r="272" spans="1:20"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0BF-723E-4E6D-BB2C-345E5984819B}">
  <dimension ref="B2:E1000"/>
  <sheetViews>
    <sheetView showGridLines="0" workbookViewId="0">
      <selection activeCell="J13" sqref="J13"/>
    </sheetView>
  </sheetViews>
  <sheetFormatPr baseColWidth="10" defaultColWidth="14.42578125" defaultRowHeight="15" customHeight="1" x14ac:dyDescent="0.25"/>
  <cols>
    <col min="1" max="26" width="10.7109375" customWidth="1"/>
  </cols>
  <sheetData>
    <row r="2" spans="2:5" x14ac:dyDescent="0.25">
      <c r="B2" s="68" t="s">
        <v>533</v>
      </c>
      <c r="E2" s="68" t="s">
        <v>178</v>
      </c>
    </row>
    <row r="3" spans="2:5" x14ac:dyDescent="0.25">
      <c r="B3" s="68" t="s">
        <v>462</v>
      </c>
      <c r="E3" s="68" t="s">
        <v>534</v>
      </c>
    </row>
    <row r="4" spans="2:5" x14ac:dyDescent="0.25">
      <c r="B4" s="68" t="s">
        <v>535</v>
      </c>
      <c r="E4" s="68" t="s">
        <v>121</v>
      </c>
    </row>
    <row r="5" spans="2:5" x14ac:dyDescent="0.25">
      <c r="B5" s="68" t="s">
        <v>536</v>
      </c>
    </row>
    <row r="8" spans="2:5" x14ac:dyDescent="0.25">
      <c r="B8" s="68" t="s">
        <v>537</v>
      </c>
    </row>
    <row r="9" spans="2:5" x14ac:dyDescent="0.25">
      <c r="B9" s="68" t="s">
        <v>538</v>
      </c>
    </row>
    <row r="10" spans="2:5" x14ac:dyDescent="0.25">
      <c r="B10" s="68" t="s">
        <v>539</v>
      </c>
    </row>
    <row r="13" spans="2:5" x14ac:dyDescent="0.25">
      <c r="B13" s="68" t="s">
        <v>540</v>
      </c>
    </row>
    <row r="14" spans="2:5" x14ac:dyDescent="0.25">
      <c r="B14" s="68" t="s">
        <v>541</v>
      </c>
    </row>
    <row r="15" spans="2:5" x14ac:dyDescent="0.25">
      <c r="B15" s="68" t="s">
        <v>542</v>
      </c>
    </row>
    <row r="16" spans="2:5" x14ac:dyDescent="0.25">
      <c r="B16" s="68" t="s">
        <v>543</v>
      </c>
    </row>
    <row r="17" spans="2:2" x14ac:dyDescent="0.25">
      <c r="B17" s="68" t="s">
        <v>544</v>
      </c>
    </row>
    <row r="18" spans="2:2" x14ac:dyDescent="0.25">
      <c r="B18" s="68" t="s">
        <v>453</v>
      </c>
    </row>
    <row r="19" spans="2:2" x14ac:dyDescent="0.25">
      <c r="B19" s="68" t="s">
        <v>545</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BF580-16AD-42B9-B1A2-0F7F304D3A41}">
  <dimension ref="A1:Z1000"/>
  <sheetViews>
    <sheetView workbookViewId="0"/>
  </sheetViews>
  <sheetFormatPr baseColWidth="10" defaultColWidth="14.42578125" defaultRowHeight="15" customHeight="1" x14ac:dyDescent="0.25"/>
  <cols>
    <col min="1" max="1" width="32.85546875" customWidth="1"/>
    <col min="2" max="26" width="11.42578125" customWidth="1"/>
  </cols>
  <sheetData>
    <row r="1" spans="1:26" ht="13.5" customHeight="1" x14ac:dyDescent="0.25">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3.5" customHeight="1" x14ac:dyDescent="0.2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row>
    <row r="3" spans="1:26" ht="13.5" customHeight="1" x14ac:dyDescent="0.25">
      <c r="A3" s="101" t="s">
        <v>126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ht="13.5" customHeight="1" x14ac:dyDescent="0.25">
      <c r="A4" s="101" t="s">
        <v>179</v>
      </c>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13.5" customHeight="1" x14ac:dyDescent="0.25">
      <c r="A5" s="101" t="s">
        <v>261</v>
      </c>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ht="13.5" customHeight="1" x14ac:dyDescent="0.25">
      <c r="A6" s="101" t="s">
        <v>284</v>
      </c>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1:26" ht="13.5" customHeight="1" x14ac:dyDescent="0.25">
      <c r="A7" s="101" t="s">
        <v>127</v>
      </c>
      <c r="B7" s="100"/>
      <c r="C7" s="100"/>
      <c r="D7" s="100"/>
      <c r="E7" s="100"/>
      <c r="F7" s="100"/>
      <c r="G7" s="100"/>
      <c r="H7" s="100"/>
      <c r="I7" s="100"/>
      <c r="J7" s="100"/>
      <c r="K7" s="100"/>
      <c r="L7" s="100"/>
      <c r="M7" s="100"/>
      <c r="N7" s="100"/>
      <c r="O7" s="100"/>
      <c r="P7" s="100"/>
      <c r="Q7" s="100"/>
      <c r="R7" s="100"/>
      <c r="S7" s="100"/>
      <c r="T7" s="100"/>
      <c r="U7" s="100"/>
      <c r="V7" s="100"/>
      <c r="W7" s="100"/>
      <c r="X7" s="100"/>
      <c r="Y7" s="100"/>
      <c r="Z7" s="100"/>
    </row>
    <row r="8" spans="1:26" ht="13.5" customHeight="1" x14ac:dyDescent="0.25">
      <c r="A8" s="101" t="s">
        <v>128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row>
    <row r="9" spans="1:26" ht="13.5" customHeight="1" x14ac:dyDescent="0.25">
      <c r="A9" s="101" t="s">
        <v>149</v>
      </c>
      <c r="B9" s="100"/>
      <c r="C9" s="100"/>
      <c r="D9" s="100"/>
      <c r="E9" s="100"/>
      <c r="F9" s="100"/>
      <c r="G9" s="100"/>
      <c r="H9" s="100"/>
      <c r="I9" s="100"/>
      <c r="J9" s="100"/>
      <c r="K9" s="100"/>
      <c r="L9" s="100"/>
      <c r="M9" s="100"/>
      <c r="N9" s="100"/>
      <c r="O9" s="100"/>
      <c r="P9" s="100"/>
      <c r="Q9" s="100"/>
      <c r="R9" s="100"/>
      <c r="S9" s="100"/>
      <c r="T9" s="100"/>
      <c r="U9" s="100"/>
      <c r="V9" s="100"/>
      <c r="W9" s="100"/>
      <c r="X9" s="100"/>
      <c r="Y9" s="100"/>
      <c r="Z9" s="100"/>
    </row>
    <row r="10" spans="1:26" ht="13.5" customHeight="1" x14ac:dyDescent="0.25">
      <c r="A10" s="101" t="s">
        <v>129</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ht="13.5" customHeight="1" x14ac:dyDescent="0.25">
      <c r="A11" s="101" t="s">
        <v>171</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26" ht="13.5" customHeight="1" x14ac:dyDescent="0.25">
      <c r="A12" s="101" t="s">
        <v>546</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ht="13.5" customHeight="1" x14ac:dyDescent="0.25">
      <c r="A13" s="101" t="s">
        <v>547</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ht="13.5" customHeight="1" x14ac:dyDescent="0.25">
      <c r="A14" s="101" t="s">
        <v>548</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ht="13.5" customHeight="1"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ht="13.5" customHeight="1" x14ac:dyDescent="0.25">
      <c r="A16" s="101" t="s">
        <v>549</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26" ht="13.5" customHeight="1" x14ac:dyDescent="0.25">
      <c r="A17" s="101" t="s">
        <v>533</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ht="13.5" customHeight="1" x14ac:dyDescent="0.25">
      <c r="A18" s="101" t="s">
        <v>462</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ht="13.5" customHeight="1" x14ac:dyDescent="0.2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ht="13.5" customHeight="1" x14ac:dyDescent="0.25">
      <c r="A20" s="101" t="s">
        <v>538</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13.5" customHeight="1" x14ac:dyDescent="0.25">
      <c r="A21" s="101" t="s">
        <v>539</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13.5" customHeight="1" x14ac:dyDescent="0.25">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ht="13.5" customHeight="1" x14ac:dyDescent="0.25">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1:26" ht="13.5" customHeight="1"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26" ht="13.5" customHeight="1" x14ac:dyDescent="0.25">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spans="1:26" ht="13.5" customHeight="1" x14ac:dyDescent="0.25">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row>
    <row r="27" spans="1:26" ht="13.5" customHeight="1"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row>
    <row r="28" spans="1:26" ht="13.5" customHeight="1" x14ac:dyDescent="0.2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1:26" ht="13.5" customHeight="1" x14ac:dyDescent="0.2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1:26" ht="13.5" customHeight="1"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spans="1:26" ht="13.5" customHeight="1"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row>
    <row r="32" spans="1:26" ht="13.5" customHeight="1"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spans="1:26" ht="13.5" customHeight="1"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row>
    <row r="34" spans="1:26" ht="13.5" customHeight="1" x14ac:dyDescent="0.2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row>
    <row r="35" spans="1:26" ht="13.5" customHeight="1" x14ac:dyDescent="0.2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6" ht="13.5" customHeight="1" x14ac:dyDescent="0.2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37" spans="1:26" ht="13.5" customHeight="1" x14ac:dyDescent="0.2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spans="1:26" ht="13.5" customHeight="1" x14ac:dyDescent="0.2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row>
    <row r="39" spans="1:26" ht="13.5" customHeight="1" x14ac:dyDescent="0.2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row>
    <row r="40" spans="1:26" ht="13.5" customHeight="1" x14ac:dyDescent="0.25">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spans="1:26" ht="13.5" customHeight="1" x14ac:dyDescent="0.25">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row>
    <row r="42" spans="1:26" ht="13.5" customHeight="1" x14ac:dyDescent="0.2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row>
    <row r="43" spans="1:26" ht="13.5" customHeight="1" x14ac:dyDescent="0.2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row>
    <row r="44" spans="1:26" ht="13.5" customHeight="1" x14ac:dyDescent="0.2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row>
    <row r="45" spans="1:26" ht="13.5" customHeight="1" x14ac:dyDescent="0.2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row>
    <row r="46" spans="1:26" ht="13.5" customHeight="1" x14ac:dyDescent="0.2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row>
    <row r="47" spans="1:26" ht="13.5" customHeight="1" x14ac:dyDescent="0.2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spans="1:26" ht="13.5" customHeight="1" x14ac:dyDescent="0.25">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spans="1:26" ht="13.5" customHeight="1" x14ac:dyDescent="0.2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6" ht="13.5" customHeight="1" x14ac:dyDescent="0.2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6" ht="13.5" customHeight="1" x14ac:dyDescent="0.25">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ht="13.5" customHeight="1" x14ac:dyDescent="0.2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spans="1:26" ht="13.5" customHeight="1" x14ac:dyDescent="0.25">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row>
    <row r="54" spans="1:26" ht="13.5" customHeight="1" x14ac:dyDescent="0.2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26" ht="13.5" customHeight="1" x14ac:dyDescent="0.2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spans="1:26" ht="13.5" customHeight="1" x14ac:dyDescent="0.2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spans="1:26" ht="13.5" customHeight="1" x14ac:dyDescent="0.2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spans="1:26" ht="13.5" customHeight="1" x14ac:dyDescent="0.2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26" ht="13.5" customHeight="1" x14ac:dyDescent="0.2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spans="1:26" ht="13.5" customHeight="1" x14ac:dyDescent="0.2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row>
    <row r="61" spans="1:26" ht="13.5" customHeight="1" x14ac:dyDescent="0.25">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row>
    <row r="62" spans="1:26" ht="13.5" customHeight="1" x14ac:dyDescent="0.2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spans="1:26" ht="13.5" customHeight="1" x14ac:dyDescent="0.2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row>
    <row r="64" spans="1:26" ht="13.5" customHeight="1" x14ac:dyDescent="0.2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spans="1:26" ht="13.5" customHeight="1" x14ac:dyDescent="0.25">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spans="1:26" ht="13.5" customHeight="1" x14ac:dyDescent="0.2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row>
    <row r="67" spans="1:26" ht="13.5" customHeight="1" x14ac:dyDescent="0.2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ht="13.5" customHeight="1" x14ac:dyDescent="0.25">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row>
    <row r="69" spans="1:26" ht="13.5" customHeight="1" x14ac:dyDescent="0.2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spans="1:26" ht="13.5" customHeight="1" x14ac:dyDescent="0.2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row>
    <row r="71" spans="1:26" ht="13.5" customHeight="1" x14ac:dyDescent="0.2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row>
    <row r="72" spans="1:26" ht="13.5" customHeight="1" x14ac:dyDescent="0.25">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row>
    <row r="73" spans="1:26" ht="13.5" customHeight="1" x14ac:dyDescent="0.25">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ht="13.5" customHeight="1" x14ac:dyDescent="0.25">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spans="1:26" ht="13.5" customHeight="1" x14ac:dyDescent="0.2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spans="1:26" ht="13.5" customHeight="1" x14ac:dyDescent="0.25">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row>
    <row r="77" spans="1:26" ht="13.5" customHeight="1" x14ac:dyDescent="0.25">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row>
    <row r="78" spans="1:26" ht="13.5" customHeight="1" x14ac:dyDescent="0.25">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row>
    <row r="79" spans="1:26" ht="13.5" customHeight="1" x14ac:dyDescent="0.25">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spans="1:26" ht="13.5" customHeight="1" x14ac:dyDescent="0.25">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spans="1:26" ht="13.5" customHeight="1" x14ac:dyDescent="0.25">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spans="1:26" ht="13.5" customHeight="1" x14ac:dyDescent="0.25">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spans="1:26" ht="13.5" customHeight="1" x14ac:dyDescent="0.25">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row>
    <row r="84" spans="1:26" ht="13.5" customHeight="1" x14ac:dyDescent="0.25">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row>
    <row r="85" spans="1:26" ht="13.5" customHeight="1" x14ac:dyDescent="0.25">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spans="1:26" ht="13.5" customHeight="1" x14ac:dyDescent="0.25">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spans="1:26" ht="13.5" customHeight="1" x14ac:dyDescent="0.25">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row>
    <row r="88" spans="1:26" ht="13.5" customHeight="1" x14ac:dyDescent="0.25">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spans="1:26" ht="13.5" customHeight="1" x14ac:dyDescent="0.25">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row>
    <row r="90" spans="1:26" ht="13.5" customHeight="1" x14ac:dyDescent="0.25">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row>
    <row r="91" spans="1:26" ht="13.5" customHeight="1" x14ac:dyDescent="0.25">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row>
    <row r="92" spans="1:26" ht="13.5" customHeight="1" x14ac:dyDescent="0.25">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row>
    <row r="93" spans="1:26" ht="13.5" customHeight="1" x14ac:dyDescent="0.25">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row>
    <row r="94" spans="1:26" ht="13.5" customHeight="1" x14ac:dyDescent="0.25">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row>
    <row r="95" spans="1:26" ht="13.5" customHeight="1" x14ac:dyDescent="0.25">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row>
    <row r="96" spans="1:26" ht="13.5" customHeight="1" x14ac:dyDescent="0.25">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row>
    <row r="97" spans="1:26" ht="13.5" customHeight="1" x14ac:dyDescent="0.25">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row>
    <row r="98" spans="1:26" ht="13.5" customHeight="1" x14ac:dyDescent="0.25">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row>
    <row r="99" spans="1:26" ht="13.5" customHeight="1" x14ac:dyDescent="0.25">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row>
    <row r="100" spans="1:26" ht="13.5" customHeight="1" x14ac:dyDescent="0.25">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row>
    <row r="101" spans="1:26" ht="13.5" customHeight="1" x14ac:dyDescent="0.25">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ht="13.5" customHeight="1" x14ac:dyDescent="0.25">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row>
    <row r="103" spans="1:26" ht="13.5" customHeight="1" x14ac:dyDescent="0.25">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row>
    <row r="104" spans="1:26" ht="13.5" customHeight="1" x14ac:dyDescent="0.25">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ht="13.5" customHeight="1" x14ac:dyDescent="0.2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row>
    <row r="106" spans="1:26" ht="13.5" customHeight="1" x14ac:dyDescent="0.2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ht="13.5" customHeight="1" x14ac:dyDescent="0.25">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ht="13.5" customHeight="1" x14ac:dyDescent="0.25">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ht="13.5" customHeight="1" x14ac:dyDescent="0.25">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row>
    <row r="110" spans="1:26" ht="13.5" customHeight="1" x14ac:dyDescent="0.25">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ht="13.5" customHeight="1" x14ac:dyDescent="0.25">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row>
    <row r="112" spans="1:26" ht="13.5" customHeight="1" x14ac:dyDescent="0.25">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ht="13.5" customHeight="1" x14ac:dyDescent="0.25">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ht="13.5" customHeight="1" x14ac:dyDescent="0.25">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ht="13.5" customHeight="1" x14ac:dyDescent="0.25">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ht="13.5" customHeight="1" x14ac:dyDescent="0.25">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6" ht="13.5" customHeight="1" x14ac:dyDescent="0.25">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13.5" customHeight="1" x14ac:dyDescent="0.25">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row>
    <row r="119" spans="1:26" ht="13.5" customHeight="1" x14ac:dyDescent="0.25">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row>
    <row r="120" spans="1:26" ht="13.5" customHeight="1" x14ac:dyDescent="0.25">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row>
    <row r="121" spans="1:26" ht="13.5" customHeight="1" x14ac:dyDescent="0.25">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row>
    <row r="122" spans="1:26" ht="13.5" customHeight="1" x14ac:dyDescent="0.25">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row>
    <row r="123" spans="1:26" ht="13.5" customHeight="1" x14ac:dyDescent="0.25">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row>
    <row r="124" spans="1:26" ht="13.5" customHeight="1" x14ac:dyDescent="0.25">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ht="13.5" customHeight="1" x14ac:dyDescent="0.25">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row>
    <row r="126" spans="1:26" ht="13.5" customHeight="1" x14ac:dyDescent="0.25">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row>
    <row r="127" spans="1:26" ht="13.5" customHeight="1" x14ac:dyDescent="0.25">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row>
    <row r="128" spans="1:26" ht="13.5" customHeight="1" x14ac:dyDescent="0.25">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row>
    <row r="129" spans="1:26" ht="13.5" customHeight="1" x14ac:dyDescent="0.25">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ht="13.5" customHeight="1" x14ac:dyDescent="0.25">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ht="13.5" customHeight="1" x14ac:dyDescent="0.25">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row>
    <row r="132" spans="1:26" ht="13.5" customHeight="1" x14ac:dyDescent="0.25">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row>
    <row r="133" spans="1:26" ht="13.5" customHeight="1" x14ac:dyDescent="0.25">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row>
    <row r="134" spans="1:26" ht="13.5" customHeight="1" x14ac:dyDescent="0.25">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ht="13.5" customHeight="1" x14ac:dyDescent="0.25">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row>
    <row r="136" spans="1:26" ht="13.5" customHeight="1" x14ac:dyDescent="0.25">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row>
    <row r="137" spans="1:26" ht="13.5" customHeight="1" x14ac:dyDescent="0.25">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row>
    <row r="138" spans="1:26" ht="13.5" customHeight="1" x14ac:dyDescent="0.25">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row>
    <row r="139" spans="1:26" ht="13.5" customHeight="1" x14ac:dyDescent="0.25">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row>
    <row r="140" spans="1:26" ht="13.5" customHeight="1" x14ac:dyDescent="0.25">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row>
    <row r="141" spans="1:26" ht="13.5" customHeight="1" x14ac:dyDescent="0.25">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row>
    <row r="142" spans="1:26" ht="13.5" customHeight="1" x14ac:dyDescent="0.25">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row>
    <row r="143" spans="1:26" ht="13.5" customHeight="1" x14ac:dyDescent="0.25">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row>
    <row r="144" spans="1:26" ht="13.5" customHeight="1" x14ac:dyDescent="0.25">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26" ht="13.5" customHeight="1" x14ac:dyDescent="0.25">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row>
    <row r="146" spans="1:26" ht="13.5" customHeight="1" x14ac:dyDescent="0.25">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row>
    <row r="147" spans="1:26" ht="13.5" customHeight="1" x14ac:dyDescent="0.25">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13.5" customHeight="1" x14ac:dyDescent="0.25">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ht="13.5" customHeight="1" x14ac:dyDescent="0.25">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row>
    <row r="150" spans="1:26" ht="13.5" customHeight="1" x14ac:dyDescent="0.25">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row>
    <row r="151" spans="1:26" ht="13.5" customHeight="1" x14ac:dyDescent="0.25">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row>
    <row r="152" spans="1:26" ht="13.5" customHeight="1" x14ac:dyDescent="0.25">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ht="13.5" customHeight="1" x14ac:dyDescent="0.25">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row>
    <row r="154" spans="1:26" ht="13.5" customHeight="1" x14ac:dyDescent="0.25">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row>
    <row r="155" spans="1:26" ht="13.5" customHeight="1" x14ac:dyDescent="0.2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row>
    <row r="156" spans="1:26" ht="13.5" customHeight="1" x14ac:dyDescent="0.25">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row>
    <row r="157" spans="1:26" ht="13.5" customHeight="1" x14ac:dyDescent="0.25">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row>
    <row r="158" spans="1:26" ht="13.5" customHeight="1" x14ac:dyDescent="0.25">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row>
    <row r="159" spans="1:26" ht="13.5" customHeight="1" x14ac:dyDescent="0.25">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row>
    <row r="160" spans="1:26" ht="13.5" customHeight="1" x14ac:dyDescent="0.25">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row>
    <row r="161" spans="1:26" ht="13.5" customHeight="1" x14ac:dyDescent="0.25">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row>
    <row r="162" spans="1:26" ht="13.5" customHeight="1" x14ac:dyDescent="0.25">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row>
    <row r="163" spans="1:26" ht="13.5" customHeight="1" x14ac:dyDescent="0.25">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row>
    <row r="164" spans="1:26" ht="13.5" customHeight="1" x14ac:dyDescent="0.25">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row>
    <row r="165" spans="1:26" ht="13.5" customHeight="1" x14ac:dyDescent="0.25">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row>
    <row r="166" spans="1:26" ht="13.5" customHeight="1" x14ac:dyDescent="0.25">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row>
    <row r="167" spans="1:26" ht="13.5" customHeight="1" x14ac:dyDescent="0.25">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ht="13.5" customHeight="1" x14ac:dyDescent="0.25">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row>
    <row r="169" spans="1:26" ht="13.5" customHeight="1" x14ac:dyDescent="0.25">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row>
    <row r="170" spans="1:26" ht="13.5" customHeight="1" x14ac:dyDescent="0.25">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row>
    <row r="171" spans="1:26" ht="13.5" customHeight="1" x14ac:dyDescent="0.25">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row>
    <row r="172" spans="1:26" ht="13.5" customHeight="1" x14ac:dyDescent="0.25">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row>
    <row r="173" spans="1:26" ht="13.5" customHeight="1" x14ac:dyDescent="0.25">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13.5" customHeight="1" x14ac:dyDescent="0.25">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row>
    <row r="175" spans="1:26" ht="13.5" customHeight="1" x14ac:dyDescent="0.25">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row>
    <row r="176" spans="1:26" ht="13.5" customHeight="1" x14ac:dyDescent="0.25">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row>
    <row r="177" spans="1:26" ht="13.5" customHeight="1" x14ac:dyDescent="0.2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row>
    <row r="178" spans="1:26" ht="13.5" customHeight="1" x14ac:dyDescent="0.2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row>
    <row r="179" spans="1:26" ht="13.5" customHeight="1" x14ac:dyDescent="0.25">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row>
    <row r="180" spans="1:26" ht="13.5" customHeight="1" x14ac:dyDescent="0.25">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row>
    <row r="181" spans="1:26" ht="13.5" customHeight="1" x14ac:dyDescent="0.25">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ht="13.5" customHeight="1" x14ac:dyDescent="0.25">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row>
    <row r="183" spans="1:26" ht="13.5" customHeight="1" x14ac:dyDescent="0.25">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ht="13.5" customHeight="1" x14ac:dyDescent="0.25">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row>
    <row r="185" spans="1:26" ht="13.5" customHeight="1" x14ac:dyDescent="0.25">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ht="13.5" customHeight="1" x14ac:dyDescent="0.25">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ht="13.5" customHeight="1" x14ac:dyDescent="0.25">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ht="13.5" customHeight="1" x14ac:dyDescent="0.25">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row>
    <row r="189" spans="1:26" ht="13.5" customHeight="1" x14ac:dyDescent="0.25">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ht="13.5" customHeight="1" x14ac:dyDescent="0.25">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ht="13.5" customHeight="1" x14ac:dyDescent="0.25">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ht="13.5" customHeight="1" x14ac:dyDescent="0.25">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row>
    <row r="193" spans="1:26" ht="13.5" customHeight="1" x14ac:dyDescent="0.25">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ht="13.5" customHeight="1" x14ac:dyDescent="0.25">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row>
    <row r="195" spans="1:26" ht="13.5" customHeight="1" x14ac:dyDescent="0.25">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ht="13.5" customHeight="1" x14ac:dyDescent="0.2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row>
    <row r="197" spans="1:26" ht="13.5" customHeight="1" x14ac:dyDescent="0.25">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ht="13.5" customHeight="1" x14ac:dyDescent="0.25">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ht="13.5" customHeight="1" x14ac:dyDescent="0.25">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ht="13.5" customHeight="1" x14ac:dyDescent="0.25">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ht="13.5" customHeight="1" x14ac:dyDescent="0.25">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13.5" customHeight="1" x14ac:dyDescent="0.25">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ht="13.5" customHeight="1" x14ac:dyDescent="0.25">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ht="13.5" customHeight="1" x14ac:dyDescent="0.25">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row>
    <row r="205" spans="1:26" ht="13.5" customHeight="1" x14ac:dyDescent="0.25">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row>
    <row r="206" spans="1:26" ht="13.5" customHeight="1" x14ac:dyDescent="0.25">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row>
    <row r="207" spans="1:26" ht="13.5" customHeight="1" x14ac:dyDescent="0.25">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row>
    <row r="208" spans="1:26" ht="13.5" customHeight="1" x14ac:dyDescent="0.25">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row>
    <row r="209" spans="1:26" ht="13.5" customHeight="1" x14ac:dyDescent="0.25">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row>
    <row r="210" spans="1:26" ht="13.5" customHeight="1" x14ac:dyDescent="0.25">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row>
    <row r="211" spans="1:26" ht="13.5" customHeight="1" x14ac:dyDescent="0.25">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row>
    <row r="212" spans="1:26" ht="13.5" customHeight="1" x14ac:dyDescent="0.25">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row>
    <row r="213" spans="1:26" ht="13.5" customHeight="1" x14ac:dyDescent="0.25">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row>
    <row r="214" spans="1:26" ht="13.5" customHeight="1" x14ac:dyDescent="0.25">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ht="13.5" customHeight="1" x14ac:dyDescent="0.25">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ht="13.5" customHeight="1" x14ac:dyDescent="0.25">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row>
    <row r="217" spans="1:26" ht="13.5" customHeight="1" x14ac:dyDescent="0.25">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ht="13.5" customHeight="1" x14ac:dyDescent="0.25">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row>
    <row r="219" spans="1:26" ht="13.5" customHeight="1" x14ac:dyDescent="0.25">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row>
    <row r="220" spans="1:26" ht="13.5" customHeight="1" x14ac:dyDescent="0.25">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row>
    <row r="221" spans="1:26" ht="13.5" customHeight="1" x14ac:dyDescent="0.25">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ht="13.5" customHeight="1" x14ac:dyDescent="0.25">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ht="13.5" customHeight="1" x14ac:dyDescent="0.25">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ht="13.5" customHeight="1" x14ac:dyDescent="0.2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13.5" customHeight="1" x14ac:dyDescent="0.25">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3.5" customHeight="1" x14ac:dyDescent="0.25">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3.5" customHeight="1" x14ac:dyDescent="0.25">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3.5" customHeight="1" x14ac:dyDescent="0.25">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3.5" customHeight="1" x14ac:dyDescent="0.25">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3.5" customHeight="1" x14ac:dyDescent="0.25">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3.5" customHeight="1" x14ac:dyDescent="0.25">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3.5" customHeight="1" x14ac:dyDescent="0.2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3.5" customHeight="1" x14ac:dyDescent="0.25">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3.5" customHeight="1" x14ac:dyDescent="0.25">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3.5" customHeight="1" x14ac:dyDescent="0.25">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3.5" customHeight="1" x14ac:dyDescent="0.25">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3.5" customHeight="1" x14ac:dyDescent="0.25">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3.5" customHeight="1" x14ac:dyDescent="0.25">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3.5" customHeight="1" x14ac:dyDescent="0.25">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3.5" customHeight="1" x14ac:dyDescent="0.25">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3.5" customHeight="1" x14ac:dyDescent="0.25">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3.5" customHeight="1" x14ac:dyDescent="0.25">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3.5" customHeight="1" x14ac:dyDescent="0.25">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3.5" customHeight="1" x14ac:dyDescent="0.25">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3.5" customHeight="1" x14ac:dyDescent="0.25">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3.5" customHeight="1" x14ac:dyDescent="0.25">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3.5" customHeight="1" x14ac:dyDescent="0.25">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3.5" customHeight="1" x14ac:dyDescent="0.25">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3.5" customHeight="1" x14ac:dyDescent="0.25">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3.5" customHeight="1" x14ac:dyDescent="0.25">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3.5" customHeight="1" x14ac:dyDescent="0.25">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3.5" customHeight="1" x14ac:dyDescent="0.25">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3.5" customHeight="1" x14ac:dyDescent="0.25">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3.5" customHeight="1" x14ac:dyDescent="0.25">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3.5" customHeight="1" x14ac:dyDescent="0.25">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3.5" customHeight="1" x14ac:dyDescent="0.25">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3.5" customHeight="1" x14ac:dyDescent="0.25">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3.5" customHeight="1" x14ac:dyDescent="0.25">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3.5" customHeight="1" x14ac:dyDescent="0.25">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3.5" customHeight="1" x14ac:dyDescent="0.25">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3.5" customHeight="1" x14ac:dyDescent="0.25">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3.5" customHeight="1" x14ac:dyDescent="0.25">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3.5" customHeight="1" x14ac:dyDescent="0.25">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3.5" customHeight="1" x14ac:dyDescent="0.25">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3.5" customHeight="1" x14ac:dyDescent="0.25">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3.5" customHeight="1" x14ac:dyDescent="0.25">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3.5" customHeight="1" x14ac:dyDescent="0.25">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3.5" customHeight="1" x14ac:dyDescent="0.25">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3.5" customHeight="1" x14ac:dyDescent="0.25">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3.5" customHeight="1" x14ac:dyDescent="0.25">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3.5" customHeight="1" x14ac:dyDescent="0.25">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3.5" customHeight="1" x14ac:dyDescent="0.25">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3.5" customHeight="1" x14ac:dyDescent="0.25">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3.5" customHeight="1" x14ac:dyDescent="0.25">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3.5" customHeight="1" x14ac:dyDescent="0.25">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3.5" customHeight="1" x14ac:dyDescent="0.25">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3.5" customHeight="1" x14ac:dyDescent="0.2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3.5" customHeight="1" x14ac:dyDescent="0.25">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3.5" customHeight="1" x14ac:dyDescent="0.25">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3.5" customHeight="1" x14ac:dyDescent="0.25">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3.5" customHeight="1" x14ac:dyDescent="0.25">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3.5" customHeight="1" x14ac:dyDescent="0.25">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3.5" customHeight="1" x14ac:dyDescent="0.25">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3.5" customHeight="1" x14ac:dyDescent="0.25">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3.5" customHeight="1" x14ac:dyDescent="0.25">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3.5" customHeight="1" x14ac:dyDescent="0.25">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3.5" customHeight="1" x14ac:dyDescent="0.25">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3.5" customHeight="1" x14ac:dyDescent="0.25">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3.5" customHeight="1" x14ac:dyDescent="0.25">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3.5" customHeight="1" x14ac:dyDescent="0.25">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3.5" customHeight="1" x14ac:dyDescent="0.25">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3.5" customHeight="1" x14ac:dyDescent="0.25">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3.5" customHeight="1" x14ac:dyDescent="0.25">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3.5" customHeight="1" x14ac:dyDescent="0.25">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3.5" customHeight="1" x14ac:dyDescent="0.25">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3.5" customHeight="1" x14ac:dyDescent="0.25">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3.5" customHeight="1" x14ac:dyDescent="0.25">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3.5" customHeight="1" x14ac:dyDescent="0.25">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3.5" customHeight="1" x14ac:dyDescent="0.25">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3.5" customHeight="1" x14ac:dyDescent="0.25">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3.5" customHeight="1" x14ac:dyDescent="0.25">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3.5" customHeight="1" x14ac:dyDescent="0.25">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3.5" customHeight="1" x14ac:dyDescent="0.25">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3.5" customHeight="1" x14ac:dyDescent="0.25">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3.5" customHeight="1" x14ac:dyDescent="0.25">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3.5" customHeight="1" x14ac:dyDescent="0.25">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3.5" customHeight="1" x14ac:dyDescent="0.25">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3.5" customHeight="1" x14ac:dyDescent="0.25">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3.5" customHeight="1" x14ac:dyDescent="0.25">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3.5" customHeight="1" x14ac:dyDescent="0.2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3.5" customHeight="1" x14ac:dyDescent="0.25">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3.5" customHeight="1" x14ac:dyDescent="0.25">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3.5" customHeight="1" x14ac:dyDescent="0.25">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3.5" customHeight="1" x14ac:dyDescent="0.25">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3.5" customHeight="1" x14ac:dyDescent="0.25">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3.5" customHeight="1" x14ac:dyDescent="0.25">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3.5" customHeight="1" x14ac:dyDescent="0.25">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3.5" customHeight="1" x14ac:dyDescent="0.25">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3.5" customHeight="1" x14ac:dyDescent="0.25">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3.5" customHeight="1" x14ac:dyDescent="0.25">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3.5" customHeight="1" x14ac:dyDescent="0.25">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3.5" customHeight="1" x14ac:dyDescent="0.25">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3.5" customHeight="1" x14ac:dyDescent="0.25">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3.5" customHeight="1" x14ac:dyDescent="0.25">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3.5" customHeight="1" x14ac:dyDescent="0.25">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3.5" customHeight="1" x14ac:dyDescent="0.25">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3.5" customHeight="1" x14ac:dyDescent="0.25">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3.5" customHeight="1" x14ac:dyDescent="0.25">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3.5" customHeight="1" x14ac:dyDescent="0.25">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3.5" customHeight="1" x14ac:dyDescent="0.25">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3.5" customHeight="1" x14ac:dyDescent="0.25">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3.5" customHeight="1" x14ac:dyDescent="0.25">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3.5" customHeight="1" x14ac:dyDescent="0.25">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3.5" customHeight="1" x14ac:dyDescent="0.25">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3.5" customHeight="1" x14ac:dyDescent="0.25">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3.5" customHeight="1" x14ac:dyDescent="0.25">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3.5" customHeight="1" x14ac:dyDescent="0.25">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3.5" customHeight="1" x14ac:dyDescent="0.25">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3.5" customHeight="1" x14ac:dyDescent="0.25">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3.5" customHeight="1" x14ac:dyDescent="0.25">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3.5" customHeight="1" x14ac:dyDescent="0.25">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3.5" customHeight="1" x14ac:dyDescent="0.25">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3.5" customHeight="1" x14ac:dyDescent="0.25">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3.5" customHeight="1" x14ac:dyDescent="0.25">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3.5" customHeight="1" x14ac:dyDescent="0.25">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3.5" customHeight="1" x14ac:dyDescent="0.25">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3.5" customHeight="1" x14ac:dyDescent="0.25">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3.5" customHeight="1" x14ac:dyDescent="0.25">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3.5" customHeight="1" x14ac:dyDescent="0.25">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3.5" customHeight="1" x14ac:dyDescent="0.25">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3.5" customHeight="1" x14ac:dyDescent="0.25">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3.5" customHeight="1" x14ac:dyDescent="0.25">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3.5" customHeight="1" x14ac:dyDescent="0.25">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3.5" customHeight="1" x14ac:dyDescent="0.25">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3.5" customHeight="1" x14ac:dyDescent="0.25">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3.5" customHeight="1" x14ac:dyDescent="0.25">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3.5" customHeight="1" x14ac:dyDescent="0.25">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3.5" customHeight="1" x14ac:dyDescent="0.25">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3.5" customHeight="1" x14ac:dyDescent="0.25">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3.5" customHeight="1" x14ac:dyDescent="0.25">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3.5" customHeight="1" x14ac:dyDescent="0.25">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3.5" customHeight="1" x14ac:dyDescent="0.25">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3.5" customHeight="1" x14ac:dyDescent="0.25">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3.5" customHeight="1" x14ac:dyDescent="0.25">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3.5" customHeight="1" x14ac:dyDescent="0.25">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3.5" customHeight="1" x14ac:dyDescent="0.25">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3.5" customHeight="1" x14ac:dyDescent="0.25">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3.5" customHeight="1" x14ac:dyDescent="0.25">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3.5" customHeight="1" x14ac:dyDescent="0.25">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3.5" customHeight="1" x14ac:dyDescent="0.25">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3.5" customHeight="1" x14ac:dyDescent="0.25">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3.5" customHeight="1" x14ac:dyDescent="0.25">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3.5" customHeight="1" x14ac:dyDescent="0.25">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3.5" customHeight="1" x14ac:dyDescent="0.25">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3.5" customHeight="1" x14ac:dyDescent="0.25">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3.5" customHeight="1" x14ac:dyDescent="0.25">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3.5" customHeight="1" x14ac:dyDescent="0.25">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3.5" customHeight="1" x14ac:dyDescent="0.25">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3.5" customHeight="1" x14ac:dyDescent="0.25">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3.5" customHeight="1" x14ac:dyDescent="0.25">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3.5" customHeight="1" x14ac:dyDescent="0.25">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3.5" customHeight="1" x14ac:dyDescent="0.25">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3.5" customHeight="1" x14ac:dyDescent="0.25">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3.5" customHeight="1" x14ac:dyDescent="0.25">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3.5" customHeight="1" x14ac:dyDescent="0.25">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3.5" customHeight="1" x14ac:dyDescent="0.25">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3.5" customHeight="1" x14ac:dyDescent="0.25">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3.5" customHeight="1" x14ac:dyDescent="0.25">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3.5" customHeight="1" x14ac:dyDescent="0.25">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3.5" customHeight="1" x14ac:dyDescent="0.25">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3.5" customHeight="1" x14ac:dyDescent="0.25">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3.5" customHeight="1" x14ac:dyDescent="0.25">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3.5" customHeight="1" x14ac:dyDescent="0.25">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3.5" customHeight="1" x14ac:dyDescent="0.25">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3.5" customHeight="1" x14ac:dyDescent="0.25">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3.5" customHeight="1" x14ac:dyDescent="0.25">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3.5" customHeight="1" x14ac:dyDescent="0.25">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3.5" customHeight="1" x14ac:dyDescent="0.25">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3.5" customHeight="1" x14ac:dyDescent="0.25">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3.5" customHeight="1" x14ac:dyDescent="0.25">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3.5" customHeight="1" x14ac:dyDescent="0.25">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3.5" customHeight="1" x14ac:dyDescent="0.25">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3.5" customHeight="1" x14ac:dyDescent="0.25">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3.5" customHeight="1" x14ac:dyDescent="0.25">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3.5" customHeight="1" x14ac:dyDescent="0.25">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3.5" customHeight="1" x14ac:dyDescent="0.25">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3.5" customHeight="1" x14ac:dyDescent="0.25">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3.5" customHeight="1" x14ac:dyDescent="0.25">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3.5" customHeight="1" x14ac:dyDescent="0.25">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3.5" customHeight="1" x14ac:dyDescent="0.25">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3.5" customHeight="1" x14ac:dyDescent="0.25">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3.5" customHeight="1" x14ac:dyDescent="0.25">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3.5" customHeight="1" x14ac:dyDescent="0.25">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3.5" customHeight="1" x14ac:dyDescent="0.25">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3.5" customHeight="1" x14ac:dyDescent="0.25">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3.5" customHeight="1" x14ac:dyDescent="0.25">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3.5" customHeight="1" x14ac:dyDescent="0.25">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3.5" customHeight="1" x14ac:dyDescent="0.25">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3.5" customHeight="1" x14ac:dyDescent="0.25">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3.5" customHeight="1" x14ac:dyDescent="0.25">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3.5" customHeight="1" x14ac:dyDescent="0.25">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3.5" customHeight="1" x14ac:dyDescent="0.25">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3.5" customHeight="1" x14ac:dyDescent="0.25">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3.5" customHeight="1" x14ac:dyDescent="0.25">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3.5" customHeight="1" x14ac:dyDescent="0.25">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13.5" customHeight="1" x14ac:dyDescent="0.25">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13.5" customHeight="1" x14ac:dyDescent="0.25">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13.5" customHeight="1" x14ac:dyDescent="0.25">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13.5" customHeight="1" x14ac:dyDescent="0.25">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13.5" customHeight="1" x14ac:dyDescent="0.25">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13.5" customHeight="1" x14ac:dyDescent="0.25">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13.5" customHeight="1" x14ac:dyDescent="0.25">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13.5" customHeight="1" x14ac:dyDescent="0.25">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13.5" customHeight="1" x14ac:dyDescent="0.25">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13.5" customHeight="1" x14ac:dyDescent="0.25">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13.5" customHeight="1" x14ac:dyDescent="0.25">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13.5" customHeight="1" x14ac:dyDescent="0.25">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13.5" customHeight="1" x14ac:dyDescent="0.25">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13.5" customHeight="1" x14ac:dyDescent="0.25">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13.5" customHeight="1" x14ac:dyDescent="0.25">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13.5" customHeight="1" x14ac:dyDescent="0.25">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13.5" customHeight="1" x14ac:dyDescent="0.25">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13.5" customHeight="1" x14ac:dyDescent="0.25">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13.5" customHeight="1" x14ac:dyDescent="0.25">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13.5" customHeight="1" x14ac:dyDescent="0.25">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13.5" customHeight="1" x14ac:dyDescent="0.25">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13.5" customHeight="1" x14ac:dyDescent="0.25">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13.5" customHeight="1" x14ac:dyDescent="0.25">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13.5" customHeight="1" x14ac:dyDescent="0.25">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13.5" customHeight="1" x14ac:dyDescent="0.25">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13.5" customHeight="1" x14ac:dyDescent="0.25">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13.5" customHeight="1" x14ac:dyDescent="0.25">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3.5" customHeight="1" x14ac:dyDescent="0.25">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3.5" customHeight="1" x14ac:dyDescent="0.25">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3.5" customHeight="1" x14ac:dyDescent="0.25">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3.5" customHeight="1" x14ac:dyDescent="0.25">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3.5" customHeight="1" x14ac:dyDescent="0.25">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3.5" customHeight="1" x14ac:dyDescent="0.25">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3.5" customHeight="1" x14ac:dyDescent="0.25">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3.5" customHeight="1" x14ac:dyDescent="0.25">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3.5" customHeight="1" x14ac:dyDescent="0.25">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3.5" customHeight="1" x14ac:dyDescent="0.25">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3.5" customHeight="1" x14ac:dyDescent="0.25">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3.5" customHeight="1" x14ac:dyDescent="0.25">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3.5" customHeight="1" x14ac:dyDescent="0.25">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3.5" customHeight="1" x14ac:dyDescent="0.25">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3.5" customHeight="1" x14ac:dyDescent="0.25">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3.5" customHeight="1" x14ac:dyDescent="0.25">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3.5" customHeight="1" x14ac:dyDescent="0.25">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3.5" customHeight="1" x14ac:dyDescent="0.25">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3.5" customHeight="1" x14ac:dyDescent="0.25">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3.5" customHeight="1" x14ac:dyDescent="0.25">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3.5" customHeight="1" x14ac:dyDescent="0.25">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3.5" customHeight="1" x14ac:dyDescent="0.25">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3.5" customHeight="1" x14ac:dyDescent="0.25">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3.5" customHeight="1" x14ac:dyDescent="0.25">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3.5" customHeight="1" x14ac:dyDescent="0.25">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3.5" customHeight="1" x14ac:dyDescent="0.25">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3.5" customHeight="1" x14ac:dyDescent="0.25">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3.5" customHeight="1" x14ac:dyDescent="0.25">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3.5" customHeight="1" x14ac:dyDescent="0.25">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3.5" customHeight="1" x14ac:dyDescent="0.25">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3.5" customHeight="1" x14ac:dyDescent="0.25">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3.5" customHeight="1" x14ac:dyDescent="0.25">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3.5" customHeight="1" x14ac:dyDescent="0.25">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3.5" customHeight="1" x14ac:dyDescent="0.25">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3.5" customHeight="1" x14ac:dyDescent="0.25">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3.5" customHeight="1" x14ac:dyDescent="0.25">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3.5" customHeight="1" x14ac:dyDescent="0.25">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3.5" customHeight="1" x14ac:dyDescent="0.25">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3.5" customHeight="1" x14ac:dyDescent="0.25">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3.5" customHeight="1" x14ac:dyDescent="0.25">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3.5" customHeight="1" x14ac:dyDescent="0.25">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3.5" customHeight="1" x14ac:dyDescent="0.25">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3.5" customHeight="1" x14ac:dyDescent="0.25">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3.5" customHeight="1" x14ac:dyDescent="0.25">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3.5" customHeight="1" x14ac:dyDescent="0.25">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3.5" customHeight="1" x14ac:dyDescent="0.25">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3.5" customHeight="1" x14ac:dyDescent="0.25">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3.5" customHeight="1" x14ac:dyDescent="0.25">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3.5" customHeight="1" x14ac:dyDescent="0.25">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3.5" customHeight="1" x14ac:dyDescent="0.25">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3.5" customHeight="1" x14ac:dyDescent="0.25">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3.5" customHeight="1" x14ac:dyDescent="0.25">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3.5" customHeight="1" x14ac:dyDescent="0.25">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3.5" customHeight="1" x14ac:dyDescent="0.25">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3.5" customHeight="1" x14ac:dyDescent="0.25">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3.5" customHeight="1" x14ac:dyDescent="0.25">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3.5" customHeight="1" x14ac:dyDescent="0.25">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3.5" customHeight="1" x14ac:dyDescent="0.25">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3.5" customHeight="1" x14ac:dyDescent="0.25">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3.5" customHeight="1" x14ac:dyDescent="0.25">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3.5" customHeight="1" x14ac:dyDescent="0.25">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3.5" customHeight="1" x14ac:dyDescent="0.25">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3.5" customHeight="1" x14ac:dyDescent="0.25">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3.5" customHeight="1" x14ac:dyDescent="0.25">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3.5" customHeight="1" x14ac:dyDescent="0.25">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3.5" customHeight="1" x14ac:dyDescent="0.25">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3.5" customHeight="1" x14ac:dyDescent="0.25">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3.5" customHeight="1" x14ac:dyDescent="0.25">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3.5" customHeight="1" x14ac:dyDescent="0.25">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3.5" customHeight="1" x14ac:dyDescent="0.25">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3.5" customHeight="1" x14ac:dyDescent="0.25">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3.5" customHeight="1" x14ac:dyDescent="0.25">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3.5" customHeight="1" x14ac:dyDescent="0.25">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3.5" customHeight="1" x14ac:dyDescent="0.25">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3.5" customHeight="1" x14ac:dyDescent="0.25">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3.5" customHeight="1" x14ac:dyDescent="0.25">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3.5" customHeight="1" x14ac:dyDescent="0.25">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3.5" customHeight="1" x14ac:dyDescent="0.25">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3.5" customHeight="1" x14ac:dyDescent="0.25">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3.5" customHeight="1" x14ac:dyDescent="0.25">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3.5" customHeight="1" x14ac:dyDescent="0.25">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3.5" customHeight="1" x14ac:dyDescent="0.25">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3.5" customHeight="1" x14ac:dyDescent="0.25">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3.5" customHeight="1" x14ac:dyDescent="0.25">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3.5" customHeight="1" x14ac:dyDescent="0.25">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3.5" customHeight="1" x14ac:dyDescent="0.25">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3.5" customHeight="1" x14ac:dyDescent="0.25">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3.5" customHeight="1" x14ac:dyDescent="0.25">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3.5" customHeight="1" x14ac:dyDescent="0.25">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3.5" customHeight="1" x14ac:dyDescent="0.25">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3.5" customHeight="1" x14ac:dyDescent="0.25">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3.5" customHeight="1" x14ac:dyDescent="0.25">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3.5" customHeight="1" x14ac:dyDescent="0.25">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3.5" customHeight="1" x14ac:dyDescent="0.25">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3.5" customHeight="1" x14ac:dyDescent="0.25">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3.5" customHeight="1" x14ac:dyDescent="0.25">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3.5" customHeight="1" x14ac:dyDescent="0.25">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3.5" customHeight="1" x14ac:dyDescent="0.25">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3.5" customHeight="1" x14ac:dyDescent="0.25">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3.5" customHeight="1" x14ac:dyDescent="0.25">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3.5" customHeight="1" x14ac:dyDescent="0.25">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3.5" customHeight="1" x14ac:dyDescent="0.25">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3.5" customHeight="1" x14ac:dyDescent="0.25">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3.5" customHeight="1" x14ac:dyDescent="0.25">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3.5" customHeight="1" x14ac:dyDescent="0.25">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3.5" customHeight="1" x14ac:dyDescent="0.25">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3.5" customHeight="1" x14ac:dyDescent="0.25">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3.5" customHeight="1" x14ac:dyDescent="0.25">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3.5" customHeight="1" x14ac:dyDescent="0.25">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3.5" customHeight="1" x14ac:dyDescent="0.25">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3.5" customHeight="1" x14ac:dyDescent="0.25">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3.5" customHeight="1" x14ac:dyDescent="0.25">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3.5" customHeight="1" x14ac:dyDescent="0.25">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3.5" customHeight="1" x14ac:dyDescent="0.25">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3.5" customHeight="1" x14ac:dyDescent="0.25">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3.5" customHeight="1" x14ac:dyDescent="0.25">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3.5" customHeight="1" x14ac:dyDescent="0.25">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3.5" customHeight="1" x14ac:dyDescent="0.25">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3.5" customHeight="1" x14ac:dyDescent="0.25">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3.5" customHeight="1" x14ac:dyDescent="0.25">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3.5" customHeight="1" x14ac:dyDescent="0.25">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3.5" customHeight="1" x14ac:dyDescent="0.25">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3.5" customHeight="1" x14ac:dyDescent="0.25">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3.5" customHeight="1" x14ac:dyDescent="0.25">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3.5" customHeight="1" x14ac:dyDescent="0.25">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3.5" customHeight="1" x14ac:dyDescent="0.25">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3.5" customHeight="1" x14ac:dyDescent="0.25">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3.5" customHeight="1" x14ac:dyDescent="0.25">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3.5" customHeight="1" x14ac:dyDescent="0.25">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3.5" customHeight="1" x14ac:dyDescent="0.25">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3.5" customHeight="1" x14ac:dyDescent="0.25">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3.5" customHeight="1" x14ac:dyDescent="0.25">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3.5" customHeight="1" x14ac:dyDescent="0.25">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3.5" customHeight="1" x14ac:dyDescent="0.25">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3.5" customHeight="1" x14ac:dyDescent="0.25">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3.5" customHeight="1" x14ac:dyDescent="0.25">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3.5" customHeight="1" x14ac:dyDescent="0.25">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3.5" customHeight="1" x14ac:dyDescent="0.25">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3.5" customHeight="1" x14ac:dyDescent="0.25">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3.5" customHeight="1" x14ac:dyDescent="0.25">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3.5" customHeight="1" x14ac:dyDescent="0.25">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3.5" customHeight="1" x14ac:dyDescent="0.25">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3.5" customHeight="1" x14ac:dyDescent="0.25">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3.5" customHeight="1" x14ac:dyDescent="0.25">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3.5" customHeight="1" x14ac:dyDescent="0.25">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3.5" customHeight="1" x14ac:dyDescent="0.25">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3.5" customHeight="1" x14ac:dyDescent="0.25">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3.5" customHeight="1" x14ac:dyDescent="0.25">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3.5" customHeight="1" x14ac:dyDescent="0.25">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3.5" customHeight="1" x14ac:dyDescent="0.25">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3.5" customHeight="1" x14ac:dyDescent="0.25">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3.5" customHeight="1" x14ac:dyDescent="0.25">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3.5" customHeight="1" x14ac:dyDescent="0.25">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3.5" customHeight="1" x14ac:dyDescent="0.25">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3.5" customHeight="1" x14ac:dyDescent="0.25">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3.5" customHeight="1" x14ac:dyDescent="0.25">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3.5" customHeight="1" x14ac:dyDescent="0.25">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3.5" customHeight="1" x14ac:dyDescent="0.25">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3.5" customHeight="1" x14ac:dyDescent="0.25">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3.5" customHeight="1" x14ac:dyDescent="0.25">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3.5" customHeight="1" x14ac:dyDescent="0.25">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3.5" customHeight="1" x14ac:dyDescent="0.25">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3.5" customHeight="1" x14ac:dyDescent="0.25">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3.5" customHeight="1" x14ac:dyDescent="0.25">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3.5" customHeight="1" x14ac:dyDescent="0.25">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3.5" customHeight="1" x14ac:dyDescent="0.25">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3.5" customHeight="1" x14ac:dyDescent="0.25">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3.5" customHeight="1" x14ac:dyDescent="0.25">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3.5" customHeight="1" x14ac:dyDescent="0.25">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3.5" customHeight="1" x14ac:dyDescent="0.25">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3.5" customHeight="1" x14ac:dyDescent="0.25">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3.5" customHeight="1" x14ac:dyDescent="0.25">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3.5" customHeight="1" x14ac:dyDescent="0.25">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3.5" customHeight="1" x14ac:dyDescent="0.25">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3.5" customHeight="1" x14ac:dyDescent="0.25">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3.5" customHeight="1" x14ac:dyDescent="0.25">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3.5" customHeight="1" x14ac:dyDescent="0.25">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3.5" customHeight="1" x14ac:dyDescent="0.25">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3.5" customHeight="1" x14ac:dyDescent="0.25">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3.5" customHeight="1" x14ac:dyDescent="0.25">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3.5" customHeight="1" x14ac:dyDescent="0.25">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3.5" customHeight="1" x14ac:dyDescent="0.25">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3.5" customHeight="1" x14ac:dyDescent="0.25">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3.5" customHeight="1" x14ac:dyDescent="0.25">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3.5" customHeight="1" x14ac:dyDescent="0.25">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3.5" customHeight="1" x14ac:dyDescent="0.25">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3.5" customHeight="1" x14ac:dyDescent="0.25">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3.5" customHeight="1" x14ac:dyDescent="0.25">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3.5" customHeight="1" x14ac:dyDescent="0.25">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3.5" customHeight="1" x14ac:dyDescent="0.25">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3.5" customHeight="1" x14ac:dyDescent="0.25">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3.5" customHeight="1" x14ac:dyDescent="0.25">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3.5" customHeight="1" x14ac:dyDescent="0.25">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3.5" customHeight="1" x14ac:dyDescent="0.25">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3.5" customHeight="1" x14ac:dyDescent="0.25">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3.5" customHeight="1" x14ac:dyDescent="0.25">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3.5" customHeight="1" x14ac:dyDescent="0.25">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3.5" customHeight="1" x14ac:dyDescent="0.25">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3.5" customHeight="1" x14ac:dyDescent="0.25">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3.5" customHeight="1" x14ac:dyDescent="0.25">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3.5" customHeight="1" x14ac:dyDescent="0.25">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3.5" customHeight="1" x14ac:dyDescent="0.25">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3.5" customHeight="1" x14ac:dyDescent="0.25">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3.5" customHeight="1" x14ac:dyDescent="0.25">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3.5" customHeight="1" x14ac:dyDescent="0.25">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3.5" customHeight="1" x14ac:dyDescent="0.25">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3.5" customHeight="1" x14ac:dyDescent="0.25">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3.5" customHeight="1" x14ac:dyDescent="0.25">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3.5" customHeight="1" x14ac:dyDescent="0.25">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3.5" customHeight="1" x14ac:dyDescent="0.25">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3.5" customHeight="1" x14ac:dyDescent="0.25">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3.5" customHeight="1" x14ac:dyDescent="0.25">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3.5" customHeight="1" x14ac:dyDescent="0.25">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3.5" customHeight="1" x14ac:dyDescent="0.25">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3.5" customHeight="1" x14ac:dyDescent="0.25">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3.5" customHeight="1" x14ac:dyDescent="0.25">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3.5" customHeight="1" x14ac:dyDescent="0.25">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3.5" customHeight="1" x14ac:dyDescent="0.25">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3.5" customHeight="1" x14ac:dyDescent="0.25">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3.5" customHeight="1" x14ac:dyDescent="0.25">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3.5" customHeight="1" x14ac:dyDescent="0.25">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3.5" customHeight="1" x14ac:dyDescent="0.25">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3.5" customHeight="1" x14ac:dyDescent="0.25">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3.5" customHeight="1" x14ac:dyDescent="0.25">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3.5" customHeight="1" x14ac:dyDescent="0.25">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3.5" customHeight="1" x14ac:dyDescent="0.25">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3.5" customHeight="1" x14ac:dyDescent="0.25">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3.5" customHeight="1" x14ac:dyDescent="0.25">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3.5" customHeight="1" x14ac:dyDescent="0.25">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3.5" customHeight="1" x14ac:dyDescent="0.25">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3.5" customHeight="1" x14ac:dyDescent="0.25">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3.5" customHeight="1" x14ac:dyDescent="0.25">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3.5" customHeight="1" x14ac:dyDescent="0.25">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3.5" customHeight="1" x14ac:dyDescent="0.25">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3.5" customHeight="1" x14ac:dyDescent="0.25">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3.5" customHeight="1" x14ac:dyDescent="0.25">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3.5" customHeight="1" x14ac:dyDescent="0.25">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3.5" customHeight="1" x14ac:dyDescent="0.25">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3.5" customHeight="1" x14ac:dyDescent="0.25">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3.5" customHeight="1" x14ac:dyDescent="0.25">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3.5" customHeight="1" x14ac:dyDescent="0.25">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3.5" customHeight="1" x14ac:dyDescent="0.25">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3.5" customHeight="1" x14ac:dyDescent="0.25">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3.5" customHeight="1" x14ac:dyDescent="0.25">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3.5" customHeight="1" x14ac:dyDescent="0.25">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3.5" customHeight="1" x14ac:dyDescent="0.25">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3.5" customHeight="1" x14ac:dyDescent="0.25">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3.5" customHeight="1" x14ac:dyDescent="0.25">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3.5" customHeight="1" x14ac:dyDescent="0.25">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3.5" customHeight="1" x14ac:dyDescent="0.25">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3.5" customHeight="1" x14ac:dyDescent="0.25">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3.5" customHeight="1" x14ac:dyDescent="0.25">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3.5" customHeight="1" x14ac:dyDescent="0.25">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3.5" customHeight="1" x14ac:dyDescent="0.25">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3.5" customHeight="1" x14ac:dyDescent="0.25">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3.5" customHeight="1" x14ac:dyDescent="0.25">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3.5" customHeight="1" x14ac:dyDescent="0.25">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3.5" customHeight="1" x14ac:dyDescent="0.25">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3.5" customHeight="1" x14ac:dyDescent="0.25">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3.5" customHeight="1" x14ac:dyDescent="0.25">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3.5" customHeight="1" x14ac:dyDescent="0.25">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3.5" customHeight="1" x14ac:dyDescent="0.25">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3.5" customHeight="1" x14ac:dyDescent="0.25">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3.5" customHeight="1" x14ac:dyDescent="0.25">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3.5" customHeight="1" x14ac:dyDescent="0.25">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3.5" customHeight="1" x14ac:dyDescent="0.25">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3.5" customHeight="1" x14ac:dyDescent="0.25">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3.5" customHeight="1" x14ac:dyDescent="0.25">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3.5" customHeight="1" x14ac:dyDescent="0.25">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3.5" customHeight="1" x14ac:dyDescent="0.25">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3.5" customHeight="1" x14ac:dyDescent="0.25">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3.5" customHeight="1" x14ac:dyDescent="0.25">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3.5" customHeight="1" x14ac:dyDescent="0.25">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3.5" customHeight="1" x14ac:dyDescent="0.25">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3.5" customHeight="1" x14ac:dyDescent="0.25">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3.5" customHeight="1" x14ac:dyDescent="0.25">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3.5" customHeight="1" x14ac:dyDescent="0.25">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3.5" customHeight="1" x14ac:dyDescent="0.25">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3.5" customHeight="1" x14ac:dyDescent="0.25">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3.5" customHeight="1" x14ac:dyDescent="0.25">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3.5" customHeight="1" x14ac:dyDescent="0.25">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3.5" customHeight="1" x14ac:dyDescent="0.25">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3.5" customHeight="1" x14ac:dyDescent="0.25">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3.5" customHeight="1" x14ac:dyDescent="0.25">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3.5" customHeight="1" x14ac:dyDescent="0.25">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3.5" customHeight="1" x14ac:dyDescent="0.25">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3.5" customHeight="1" x14ac:dyDescent="0.25">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3.5" customHeight="1" x14ac:dyDescent="0.25">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3.5" customHeight="1" x14ac:dyDescent="0.25">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3.5" customHeight="1" x14ac:dyDescent="0.25">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3.5" customHeight="1" x14ac:dyDescent="0.25">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3.5" customHeight="1" x14ac:dyDescent="0.25">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3.5" customHeight="1" x14ac:dyDescent="0.25">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3.5" customHeight="1" x14ac:dyDescent="0.25">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3.5" customHeight="1" x14ac:dyDescent="0.25">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3.5" customHeight="1" x14ac:dyDescent="0.25">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3.5" customHeight="1" x14ac:dyDescent="0.25">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3.5" customHeight="1" x14ac:dyDescent="0.25">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3.5" customHeight="1" x14ac:dyDescent="0.25">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3.5" customHeight="1" x14ac:dyDescent="0.25">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3.5" customHeight="1" x14ac:dyDescent="0.25">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3.5" customHeight="1" x14ac:dyDescent="0.25">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3.5" customHeight="1" x14ac:dyDescent="0.25">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3.5" customHeight="1" x14ac:dyDescent="0.25">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3.5" customHeight="1" x14ac:dyDescent="0.25">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3.5" customHeight="1" x14ac:dyDescent="0.25">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3.5" customHeight="1" x14ac:dyDescent="0.25">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3.5" customHeight="1" x14ac:dyDescent="0.25">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3.5" customHeight="1" x14ac:dyDescent="0.25">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3.5" customHeight="1" x14ac:dyDescent="0.25">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3.5" customHeight="1" x14ac:dyDescent="0.25">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3.5" customHeight="1" x14ac:dyDescent="0.25">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3.5" customHeight="1" x14ac:dyDescent="0.25">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3.5" customHeight="1" x14ac:dyDescent="0.25">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3.5" customHeight="1" x14ac:dyDescent="0.25">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3.5" customHeight="1" x14ac:dyDescent="0.25">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3.5" customHeight="1" x14ac:dyDescent="0.25">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3.5" customHeight="1" x14ac:dyDescent="0.25">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3.5" customHeight="1" x14ac:dyDescent="0.25">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3.5" customHeight="1" x14ac:dyDescent="0.25">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3.5" customHeight="1" x14ac:dyDescent="0.25">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3.5" customHeight="1" x14ac:dyDescent="0.25">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3.5" customHeight="1" x14ac:dyDescent="0.25">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3.5" customHeight="1" x14ac:dyDescent="0.25">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3.5" customHeight="1" x14ac:dyDescent="0.25">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3.5" customHeight="1" x14ac:dyDescent="0.25">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3.5" customHeight="1" x14ac:dyDescent="0.25">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3.5" customHeight="1" x14ac:dyDescent="0.25">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3.5" customHeight="1" x14ac:dyDescent="0.25">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3.5" customHeight="1" x14ac:dyDescent="0.25">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3.5" customHeight="1" x14ac:dyDescent="0.25">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3.5" customHeight="1" x14ac:dyDescent="0.25">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3.5" customHeight="1" x14ac:dyDescent="0.25">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3.5" customHeight="1" x14ac:dyDescent="0.25">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3.5" customHeight="1" x14ac:dyDescent="0.25">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3.5" customHeight="1" x14ac:dyDescent="0.25">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3.5" customHeight="1" x14ac:dyDescent="0.25">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3.5" customHeight="1" x14ac:dyDescent="0.25">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3.5" customHeight="1" x14ac:dyDescent="0.25">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3.5" customHeight="1" x14ac:dyDescent="0.25">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3.5" customHeight="1" x14ac:dyDescent="0.25">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3.5" customHeight="1" x14ac:dyDescent="0.25">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3.5" customHeight="1" x14ac:dyDescent="0.25">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3.5" customHeight="1" x14ac:dyDescent="0.25">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3.5" customHeight="1" x14ac:dyDescent="0.25">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3.5" customHeight="1" x14ac:dyDescent="0.25">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3.5" customHeight="1" x14ac:dyDescent="0.25">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3.5" customHeight="1" x14ac:dyDescent="0.25">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3.5" customHeight="1" x14ac:dyDescent="0.2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3.5" customHeight="1" x14ac:dyDescent="0.25">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3.5" customHeight="1" x14ac:dyDescent="0.25">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3.5" customHeight="1" x14ac:dyDescent="0.25">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3.5" customHeight="1" x14ac:dyDescent="0.25">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3.5" customHeight="1" x14ac:dyDescent="0.25">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3.5" customHeight="1" x14ac:dyDescent="0.25">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3.5" customHeight="1" x14ac:dyDescent="0.25">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3.5" customHeight="1" x14ac:dyDescent="0.25">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3.5" customHeight="1" x14ac:dyDescent="0.25">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3.5" customHeight="1" x14ac:dyDescent="0.25">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3.5" customHeight="1" x14ac:dyDescent="0.25">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3.5" customHeight="1" x14ac:dyDescent="0.25">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3.5" customHeight="1" x14ac:dyDescent="0.25">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3.5" customHeight="1" x14ac:dyDescent="0.25">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3.5" customHeight="1" x14ac:dyDescent="0.25">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3.5" customHeight="1" x14ac:dyDescent="0.25">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3.5" customHeight="1" x14ac:dyDescent="0.2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3.5" customHeight="1" x14ac:dyDescent="0.2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3.5" customHeight="1" x14ac:dyDescent="0.25">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3.5" customHeight="1" x14ac:dyDescent="0.25">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3.5" customHeight="1" x14ac:dyDescent="0.25">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3.5" customHeight="1" x14ac:dyDescent="0.25">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3.5" customHeight="1" x14ac:dyDescent="0.25">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3.5" customHeight="1" x14ac:dyDescent="0.25">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3.5" customHeight="1" x14ac:dyDescent="0.25">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3.5" customHeight="1" x14ac:dyDescent="0.25">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3.5" customHeight="1" x14ac:dyDescent="0.25">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3.5" customHeight="1" x14ac:dyDescent="0.25">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3.5" customHeight="1" x14ac:dyDescent="0.25">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3.5" customHeight="1" x14ac:dyDescent="0.25">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3.5" customHeight="1" x14ac:dyDescent="0.25">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3.5" customHeight="1" x14ac:dyDescent="0.25">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3.5" customHeight="1" x14ac:dyDescent="0.25">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3.5" customHeight="1" x14ac:dyDescent="0.25">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3.5" customHeight="1" x14ac:dyDescent="0.25">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3.5" customHeight="1" x14ac:dyDescent="0.25">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3.5" customHeight="1" x14ac:dyDescent="0.25">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3.5" customHeight="1" x14ac:dyDescent="0.25">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3.5" customHeight="1" x14ac:dyDescent="0.25">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3.5" customHeight="1" x14ac:dyDescent="0.25">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3.5" customHeight="1" x14ac:dyDescent="0.25">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3.5" customHeight="1" x14ac:dyDescent="0.25">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3.5" customHeight="1" x14ac:dyDescent="0.25">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3.5" customHeight="1" x14ac:dyDescent="0.25">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3.5" customHeight="1" x14ac:dyDescent="0.25">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3.5" customHeight="1" x14ac:dyDescent="0.25">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3.5" customHeight="1" x14ac:dyDescent="0.25">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3.5" customHeight="1" x14ac:dyDescent="0.25">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3.5" customHeight="1" x14ac:dyDescent="0.25">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3.5" customHeight="1" x14ac:dyDescent="0.25">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3.5" customHeight="1" x14ac:dyDescent="0.25">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3.5" customHeight="1" x14ac:dyDescent="0.25">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3.5" customHeight="1" x14ac:dyDescent="0.25">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3.5" customHeight="1" x14ac:dyDescent="0.25">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3.5" customHeight="1" x14ac:dyDescent="0.25">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3.5" customHeight="1" x14ac:dyDescent="0.25">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3.5" customHeight="1" x14ac:dyDescent="0.25">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3.5" customHeight="1" x14ac:dyDescent="0.25">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3.5" customHeight="1" x14ac:dyDescent="0.25">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3.5" customHeight="1" x14ac:dyDescent="0.25">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3.5" customHeight="1" x14ac:dyDescent="0.25">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3.5" customHeight="1" x14ac:dyDescent="0.25">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3.5" customHeight="1" x14ac:dyDescent="0.25">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3.5" customHeight="1" x14ac:dyDescent="0.25">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3.5" customHeight="1" x14ac:dyDescent="0.25">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3.5" customHeight="1" x14ac:dyDescent="0.25">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3.5" customHeight="1" x14ac:dyDescent="0.25">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3.5" customHeight="1" x14ac:dyDescent="0.25">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3.5" customHeight="1" x14ac:dyDescent="0.25">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3.5" customHeight="1" x14ac:dyDescent="0.25">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3.5" customHeight="1" x14ac:dyDescent="0.25">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3.5" customHeight="1" x14ac:dyDescent="0.25">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3.5" customHeight="1" x14ac:dyDescent="0.25">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3.5" customHeight="1" x14ac:dyDescent="0.25">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3.5" customHeight="1" x14ac:dyDescent="0.25">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3.5" customHeight="1" x14ac:dyDescent="0.25">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3.5" customHeight="1" x14ac:dyDescent="0.25">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3.5" customHeight="1" x14ac:dyDescent="0.25">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3.5" customHeight="1" x14ac:dyDescent="0.25">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3.5" customHeight="1" x14ac:dyDescent="0.25">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3.5" customHeight="1" x14ac:dyDescent="0.25">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3.5" customHeight="1" x14ac:dyDescent="0.25">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3.5" customHeight="1" x14ac:dyDescent="0.25">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3.5" customHeight="1" x14ac:dyDescent="0.25">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3.5" customHeight="1" x14ac:dyDescent="0.25">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3.5" customHeight="1" x14ac:dyDescent="0.25">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3.5" customHeight="1" x14ac:dyDescent="0.25">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3.5" customHeight="1" x14ac:dyDescent="0.25">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3.5" customHeight="1" x14ac:dyDescent="0.25">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3.5" customHeight="1" x14ac:dyDescent="0.25">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3.5" customHeight="1" x14ac:dyDescent="0.25">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3.5" customHeight="1" x14ac:dyDescent="0.25">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3.5" customHeight="1" x14ac:dyDescent="0.25">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3.5" customHeight="1" x14ac:dyDescent="0.25">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3.5" customHeight="1" x14ac:dyDescent="0.25">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3.5" customHeight="1" x14ac:dyDescent="0.25">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3.5" customHeight="1" x14ac:dyDescent="0.25">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3.5" customHeight="1" x14ac:dyDescent="0.25">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3.5" customHeight="1" x14ac:dyDescent="0.25">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3.5" customHeight="1" x14ac:dyDescent="0.25">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3.5" customHeight="1" x14ac:dyDescent="0.25">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3.5" customHeight="1" x14ac:dyDescent="0.25">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3.5" customHeight="1" x14ac:dyDescent="0.25">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3.5" customHeight="1" x14ac:dyDescent="0.25">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3.5" customHeight="1" x14ac:dyDescent="0.25">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3.5" customHeight="1" x14ac:dyDescent="0.25">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3.5" customHeight="1" x14ac:dyDescent="0.25">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3.5" customHeight="1" x14ac:dyDescent="0.25">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3.5" customHeight="1" x14ac:dyDescent="0.25">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3.5" customHeight="1" x14ac:dyDescent="0.25">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3.5" customHeight="1" x14ac:dyDescent="0.25">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3.5" customHeight="1" x14ac:dyDescent="0.25">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3.5" customHeight="1" x14ac:dyDescent="0.25">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3.5" customHeight="1" x14ac:dyDescent="0.25">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3.5" customHeight="1" x14ac:dyDescent="0.25">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3.5" customHeight="1" x14ac:dyDescent="0.25">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3.5" customHeight="1" x14ac:dyDescent="0.25">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3.5" customHeight="1" x14ac:dyDescent="0.25">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3.5" customHeight="1" x14ac:dyDescent="0.25">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3.5" customHeight="1" x14ac:dyDescent="0.25">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3.5" customHeight="1" x14ac:dyDescent="0.25">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3.5" customHeight="1" x14ac:dyDescent="0.25">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3.5" customHeight="1" x14ac:dyDescent="0.25">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3.5" customHeight="1" x14ac:dyDescent="0.25">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3.5" customHeight="1" x14ac:dyDescent="0.25">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3.5" customHeight="1" x14ac:dyDescent="0.25">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3.5" customHeight="1" x14ac:dyDescent="0.25">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3.5" customHeight="1" x14ac:dyDescent="0.25">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3.5" customHeight="1" x14ac:dyDescent="0.25">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3.5" customHeight="1" x14ac:dyDescent="0.25">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3.5" customHeight="1" x14ac:dyDescent="0.25">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3.5" customHeight="1" x14ac:dyDescent="0.25">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3.5" customHeight="1" x14ac:dyDescent="0.25">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3.5" customHeight="1" x14ac:dyDescent="0.25">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3.5" customHeight="1" x14ac:dyDescent="0.25">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3.5" customHeight="1" x14ac:dyDescent="0.25">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3.5" customHeight="1" x14ac:dyDescent="0.25">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3.5" customHeight="1" x14ac:dyDescent="0.25">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3.5" customHeight="1" x14ac:dyDescent="0.25">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3.5" customHeight="1" x14ac:dyDescent="0.25">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3.5" customHeight="1" x14ac:dyDescent="0.25">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3.5" customHeight="1" x14ac:dyDescent="0.25">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3.5" customHeight="1" x14ac:dyDescent="0.25">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3.5" customHeight="1" x14ac:dyDescent="0.25">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3.5" customHeight="1" x14ac:dyDescent="0.25">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3.5" customHeight="1" x14ac:dyDescent="0.25">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3.5" customHeight="1" x14ac:dyDescent="0.25">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3.5" customHeight="1" x14ac:dyDescent="0.25">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3.5" customHeight="1" x14ac:dyDescent="0.25">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3.5" customHeight="1" x14ac:dyDescent="0.25">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3.5" customHeight="1" x14ac:dyDescent="0.25">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3.5" customHeight="1" x14ac:dyDescent="0.25">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3.5" customHeight="1" x14ac:dyDescent="0.25">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3.5" customHeight="1" x14ac:dyDescent="0.25">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3.5" customHeight="1" x14ac:dyDescent="0.25">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3.5" customHeight="1" x14ac:dyDescent="0.25">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3.5" customHeight="1" x14ac:dyDescent="0.25">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3.5" customHeight="1" x14ac:dyDescent="0.25">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3.5" customHeight="1" x14ac:dyDescent="0.25">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3.5" customHeight="1" x14ac:dyDescent="0.25">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3.5" customHeight="1" x14ac:dyDescent="0.25">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3.5" customHeight="1" x14ac:dyDescent="0.25">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3.5" customHeight="1" x14ac:dyDescent="0.25">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3.5" customHeight="1" x14ac:dyDescent="0.25">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3.5" customHeight="1" x14ac:dyDescent="0.25">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3.5" customHeight="1" x14ac:dyDescent="0.25">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3.5" customHeight="1" x14ac:dyDescent="0.25">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3.5" customHeight="1" x14ac:dyDescent="0.25">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3.5" customHeight="1" x14ac:dyDescent="0.25">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3.5" customHeight="1" x14ac:dyDescent="0.25">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3.5" customHeight="1" x14ac:dyDescent="0.25">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3.5" customHeight="1" x14ac:dyDescent="0.25">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3.5" customHeight="1" x14ac:dyDescent="0.25">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3.5" customHeight="1" x14ac:dyDescent="0.25">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3.5" customHeight="1" x14ac:dyDescent="0.25">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3.5" customHeight="1" x14ac:dyDescent="0.25">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3.5" customHeight="1" x14ac:dyDescent="0.25">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3.5" customHeight="1" x14ac:dyDescent="0.25">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3.5" customHeight="1" x14ac:dyDescent="0.25">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3.5" customHeight="1" x14ac:dyDescent="0.25">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3.5" customHeight="1" x14ac:dyDescent="0.25">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3.5" customHeight="1" x14ac:dyDescent="0.25">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3.5" customHeight="1" x14ac:dyDescent="0.25">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3.5" customHeight="1" x14ac:dyDescent="0.25">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3.5" customHeight="1" x14ac:dyDescent="0.25">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3.5" customHeight="1" x14ac:dyDescent="0.25">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3.5" customHeight="1" x14ac:dyDescent="0.25">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3.5" customHeight="1" x14ac:dyDescent="0.25">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3.5" customHeight="1" x14ac:dyDescent="0.25">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13.5" customHeight="1" x14ac:dyDescent="0.25">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13.5" customHeight="1" x14ac:dyDescent="0.25">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13.5" customHeight="1" x14ac:dyDescent="0.25">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13.5" customHeight="1" x14ac:dyDescent="0.25">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13.5" customHeight="1" x14ac:dyDescent="0.25">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13.5" customHeight="1" x14ac:dyDescent="0.25">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13.5" customHeight="1" x14ac:dyDescent="0.25">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13.5" customHeight="1" x14ac:dyDescent="0.25">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13.5" customHeight="1" x14ac:dyDescent="0.25">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row>
    <row r="1000" spans="1:26" ht="13.5" customHeight="1" x14ac:dyDescent="0.25">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Riesgos gestión</vt:lpstr>
      <vt:lpstr>Tabla probabilidad</vt:lpstr>
      <vt:lpstr>Tabla Impacto</vt:lpstr>
      <vt:lpstr>Tabla Valoración controles</vt:lpstr>
      <vt:lpstr>CONTROL DE CAMBIOS</vt:lpstr>
      <vt:lpstr>FORMULAS</vt:lpstr>
      <vt:lpstr>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Mancipe</dc:creator>
  <cp:lastModifiedBy>Luisa Santiago</cp:lastModifiedBy>
  <dcterms:created xsi:type="dcterms:W3CDTF">2020-03-24T23:12:47Z</dcterms:created>
  <dcterms:modified xsi:type="dcterms:W3CDTF">2025-04-22T00:02:32Z</dcterms:modified>
</cp:coreProperties>
</file>